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9600" yWindow="-15" windowWidth="9645" windowHeight="11760" tabRatio="886" activeTab="10"/>
  </bookViews>
  <sheets>
    <sheet name="Week 1" sheetId="6" r:id="rId1"/>
    <sheet name="Week 2" sheetId="13" r:id="rId2"/>
    <sheet name="Week 3" sheetId="14" r:id="rId3"/>
    <sheet name="Week 4" sheetId="15" r:id="rId4"/>
    <sheet name="Week 5" sheetId="16" r:id="rId5"/>
    <sheet name="Week 6" sheetId="17" r:id="rId6"/>
    <sheet name="Week 7" sheetId="18" r:id="rId7"/>
    <sheet name="Week 8" sheetId="19" r:id="rId8"/>
    <sheet name="Week 9" sheetId="20" r:id="rId9"/>
    <sheet name="Week 10" sheetId="21" r:id="rId10"/>
    <sheet name="Rankings" sheetId="12" r:id="rId11"/>
  </sheets>
  <definedNames>
    <definedName name="_xlnm.Print_Titles" localSheetId="0">'Week 1'!$1:$1</definedName>
    <definedName name="_xlnm.Print_Titles" localSheetId="1">'Week 2'!$1:$1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" i="13"/>
  <c r="J15"/>
  <c r="L15"/>
  <c r="J6"/>
  <c r="J16"/>
  <c r="L16"/>
  <c r="J7"/>
  <c r="J17"/>
  <c r="L17"/>
  <c r="L20"/>
  <c r="A6"/>
  <c r="A16"/>
  <c r="C16"/>
  <c r="A7"/>
  <c r="A17"/>
  <c r="C17"/>
  <c r="C20"/>
  <c r="L21"/>
  <c r="M15"/>
  <c r="M16"/>
  <c r="M17"/>
  <c r="M20"/>
  <c r="D16"/>
  <c r="D17"/>
  <c r="D20"/>
  <c r="M21"/>
  <c r="N15"/>
  <c r="N16"/>
  <c r="N17"/>
  <c r="N20"/>
  <c r="E16"/>
  <c r="E17"/>
  <c r="E20"/>
  <c r="N21"/>
  <c r="O15"/>
  <c r="O16"/>
  <c r="O17"/>
  <c r="O20"/>
  <c r="F16"/>
  <c r="F17"/>
  <c r="F20"/>
  <c r="O21"/>
  <c r="L22"/>
  <c r="L24"/>
  <c r="Q5"/>
  <c r="A77" i="14"/>
  <c r="A87"/>
  <c r="C87"/>
  <c r="Q6" i="13"/>
  <c r="A78" i="14"/>
  <c r="A88"/>
  <c r="C88"/>
  <c r="C92"/>
  <c r="H53" i="13"/>
  <c r="J77" i="14"/>
  <c r="J87"/>
  <c r="L87"/>
  <c r="H54" i="13"/>
  <c r="J78" i="14"/>
  <c r="J88"/>
  <c r="L88"/>
  <c r="H55" i="13"/>
  <c r="J79" i="14"/>
  <c r="J89"/>
  <c r="L89"/>
  <c r="L92"/>
  <c r="C93"/>
  <c r="D87"/>
  <c r="D88"/>
  <c r="D92"/>
  <c r="M87"/>
  <c r="M88"/>
  <c r="M89"/>
  <c r="M92"/>
  <c r="D93"/>
  <c r="E87"/>
  <c r="E88"/>
  <c r="E92"/>
  <c r="N87"/>
  <c r="N88"/>
  <c r="N89"/>
  <c r="N92"/>
  <c r="E93"/>
  <c r="F87"/>
  <c r="F88"/>
  <c r="F92"/>
  <c r="O87"/>
  <c r="O88"/>
  <c r="O89"/>
  <c r="O92"/>
  <c r="F93"/>
  <c r="C94"/>
  <c r="C96"/>
  <c r="H77"/>
  <c r="J29" i="15"/>
  <c r="J39"/>
  <c r="L39"/>
  <c r="Q32" i="14"/>
  <c r="J32" i="15"/>
  <c r="J40"/>
  <c r="L40"/>
  <c r="H79" i="14"/>
  <c r="J31" i="15"/>
  <c r="J41"/>
  <c r="L41"/>
  <c r="L44"/>
  <c r="Q5" i="14"/>
  <c r="A29" i="15"/>
  <c r="A39"/>
  <c r="C39"/>
  <c r="Q6" i="14"/>
  <c r="A30" i="15"/>
  <c r="A40"/>
  <c r="C40"/>
  <c r="A31"/>
  <c r="A41"/>
  <c r="C41"/>
  <c r="C44"/>
  <c r="L45"/>
  <c r="M39"/>
  <c r="M40"/>
  <c r="M41"/>
  <c r="M44"/>
  <c r="D39"/>
  <c r="D40"/>
  <c r="D41"/>
  <c r="D44"/>
  <c r="M45"/>
  <c r="N39"/>
  <c r="N40"/>
  <c r="N41"/>
  <c r="N44"/>
  <c r="E39"/>
  <c r="E40"/>
  <c r="E41"/>
  <c r="E44"/>
  <c r="N45"/>
  <c r="O39"/>
  <c r="O40"/>
  <c r="O41"/>
  <c r="O44"/>
  <c r="F39"/>
  <c r="F40"/>
  <c r="F41"/>
  <c r="F44"/>
  <c r="O45"/>
  <c r="L46"/>
  <c r="L48"/>
  <c r="Q29"/>
  <c r="J53" i="16"/>
  <c r="J63"/>
  <c r="L63"/>
  <c r="Q30" i="15"/>
  <c r="J54" i="16"/>
  <c r="J64"/>
  <c r="L64"/>
  <c r="Q31" i="15"/>
  <c r="J55" i="16"/>
  <c r="J65"/>
  <c r="L65"/>
  <c r="L68"/>
  <c r="H77" i="15"/>
  <c r="A53" i="16"/>
  <c r="A63"/>
  <c r="C63"/>
  <c r="H78" i="15"/>
  <c r="A54" i="16"/>
  <c r="A64"/>
  <c r="C64"/>
  <c r="H79" i="15"/>
  <c r="A55" i="16"/>
  <c r="A65"/>
  <c r="C65"/>
  <c r="C68"/>
  <c r="L69"/>
  <c r="M63"/>
  <c r="M64"/>
  <c r="M65"/>
  <c r="M68"/>
  <c r="D63"/>
  <c r="D64"/>
  <c r="D65"/>
  <c r="D68"/>
  <c r="M69"/>
  <c r="N63"/>
  <c r="N64"/>
  <c r="N65"/>
  <c r="N68"/>
  <c r="E63"/>
  <c r="E64"/>
  <c r="E65"/>
  <c r="E68"/>
  <c r="N69"/>
  <c r="O63"/>
  <c r="O64"/>
  <c r="O65"/>
  <c r="O68"/>
  <c r="F63"/>
  <c r="F64"/>
  <c r="F65"/>
  <c r="F68"/>
  <c r="O69"/>
  <c r="L70"/>
  <c r="L72"/>
  <c r="Q53"/>
  <c r="J101" i="17"/>
  <c r="J111"/>
  <c r="L111"/>
  <c r="Q54" i="16"/>
  <c r="J102" i="17"/>
  <c r="J112"/>
  <c r="L112"/>
  <c r="Q55" i="16"/>
  <c r="J103" i="17"/>
  <c r="J113"/>
  <c r="L113"/>
  <c r="L116"/>
  <c r="Q77" i="16"/>
  <c r="A101" i="17"/>
  <c r="A111"/>
  <c r="C111"/>
  <c r="Q78" i="16"/>
  <c r="A102" i="17"/>
  <c r="A112"/>
  <c r="C112"/>
  <c r="Q79" i="16"/>
  <c r="A103" i="17"/>
  <c r="A113"/>
  <c r="C113"/>
  <c r="C116"/>
  <c r="L117"/>
  <c r="M111"/>
  <c r="M112"/>
  <c r="M113"/>
  <c r="M116"/>
  <c r="D111"/>
  <c r="D112"/>
  <c r="D113"/>
  <c r="D116"/>
  <c r="M117"/>
  <c r="N111"/>
  <c r="N112"/>
  <c r="N113"/>
  <c r="N116"/>
  <c r="E111"/>
  <c r="E112"/>
  <c r="E113"/>
  <c r="E116"/>
  <c r="N117"/>
  <c r="O111"/>
  <c r="O112"/>
  <c r="O113"/>
  <c r="O116"/>
  <c r="F111"/>
  <c r="F112"/>
  <c r="F113"/>
  <c r="F116"/>
  <c r="O117"/>
  <c r="L118"/>
  <c r="L120"/>
  <c r="H32" i="14"/>
  <c r="J80" i="18"/>
  <c r="J87"/>
  <c r="L87"/>
  <c r="Q102" i="17"/>
  <c r="J78" i="18"/>
  <c r="J88"/>
  <c r="L88"/>
  <c r="Q103" i="17"/>
  <c r="J79" i="18"/>
  <c r="J89"/>
  <c r="L89"/>
  <c r="L92"/>
  <c r="Q29" i="17"/>
  <c r="A77" i="18"/>
  <c r="A87"/>
  <c r="C87"/>
  <c r="Q30" i="17"/>
  <c r="A78" i="18"/>
  <c r="A88"/>
  <c r="C88"/>
  <c r="Q31" i="17"/>
  <c r="A79" i="18"/>
  <c r="A89"/>
  <c r="C89"/>
  <c r="C92"/>
  <c r="L93"/>
  <c r="M87"/>
  <c r="M88"/>
  <c r="M89"/>
  <c r="M92"/>
  <c r="D87"/>
  <c r="D88"/>
  <c r="D89"/>
  <c r="D92"/>
  <c r="M93"/>
  <c r="N87"/>
  <c r="N88"/>
  <c r="N89"/>
  <c r="N92"/>
  <c r="E87"/>
  <c r="E88"/>
  <c r="E89"/>
  <c r="E92"/>
  <c r="N93"/>
  <c r="O87"/>
  <c r="O88"/>
  <c r="O89"/>
  <c r="O92"/>
  <c r="F87"/>
  <c r="F88"/>
  <c r="F89"/>
  <c r="F92"/>
  <c r="O93"/>
  <c r="L94"/>
  <c r="L96"/>
  <c r="H8" i="19"/>
  <c r="A15"/>
  <c r="C15"/>
  <c r="Q80" i="18"/>
  <c r="A6" i="19"/>
  <c r="A16"/>
  <c r="C16"/>
  <c r="H56" i="18"/>
  <c r="A9" i="19"/>
  <c r="A17"/>
  <c r="C17"/>
  <c r="C20"/>
  <c r="Q29" i="18"/>
  <c r="J5" i="19"/>
  <c r="J15"/>
  <c r="L15"/>
  <c r="Q30" i="18"/>
  <c r="J6" i="19"/>
  <c r="J16"/>
  <c r="L16"/>
  <c r="Q31" i="18"/>
  <c r="J7" i="19"/>
  <c r="J17"/>
  <c r="L17"/>
  <c r="L20"/>
  <c r="C21"/>
  <c r="D15"/>
  <c r="D16"/>
  <c r="D17"/>
  <c r="D20"/>
  <c r="M15"/>
  <c r="M16"/>
  <c r="M17"/>
  <c r="M20"/>
  <c r="D21"/>
  <c r="E15"/>
  <c r="E16"/>
  <c r="E17"/>
  <c r="E20"/>
  <c r="N15"/>
  <c r="N16"/>
  <c r="N17"/>
  <c r="N20"/>
  <c r="E21"/>
  <c r="F15"/>
  <c r="F16"/>
  <c r="F17"/>
  <c r="F20"/>
  <c r="O15"/>
  <c r="O16"/>
  <c r="O17"/>
  <c r="O20"/>
  <c r="F21"/>
  <c r="C22"/>
  <c r="C24"/>
  <c r="H5"/>
  <c r="A101" i="20"/>
  <c r="A111"/>
  <c r="C111"/>
  <c r="H6" i="19"/>
  <c r="A102" i="20"/>
  <c r="A112"/>
  <c r="C112"/>
  <c r="H7" i="19"/>
  <c r="A103" i="20"/>
  <c r="A113"/>
  <c r="C113"/>
  <c r="C116"/>
  <c r="H53" i="19"/>
  <c r="J101" i="20"/>
  <c r="J111"/>
  <c r="L111"/>
  <c r="H54" i="19"/>
  <c r="J102" i="20"/>
  <c r="J112"/>
  <c r="L112"/>
  <c r="H55" i="19"/>
  <c r="J103" i="20"/>
  <c r="J113"/>
  <c r="L113"/>
  <c r="L116"/>
  <c r="C117"/>
  <c r="D111"/>
  <c r="D112"/>
  <c r="D113"/>
  <c r="D116"/>
  <c r="M111"/>
  <c r="M112"/>
  <c r="M113"/>
  <c r="M116"/>
  <c r="D117"/>
  <c r="E111"/>
  <c r="E112"/>
  <c r="E113"/>
  <c r="E116"/>
  <c r="N111"/>
  <c r="N112"/>
  <c r="N113"/>
  <c r="N116"/>
  <c r="E117"/>
  <c r="F111"/>
  <c r="F112"/>
  <c r="F113"/>
  <c r="F116"/>
  <c r="O111"/>
  <c r="O112"/>
  <c r="O113"/>
  <c r="O116"/>
  <c r="F117"/>
  <c r="C118"/>
  <c r="C120"/>
  <c r="H101"/>
  <c r="J101" i="21"/>
  <c r="J111"/>
  <c r="L111"/>
  <c r="H102" i="20"/>
  <c r="J102" i="21"/>
  <c r="J112"/>
  <c r="L112"/>
  <c r="H103" i="20"/>
  <c r="J103" i="21"/>
  <c r="J113"/>
  <c r="L113"/>
  <c r="L116"/>
  <c r="H29" i="20"/>
  <c r="A101" i="21"/>
  <c r="A111"/>
  <c r="C111"/>
  <c r="H30" i="20"/>
  <c r="A102" i="21"/>
  <c r="A112"/>
  <c r="C112"/>
  <c r="H31" i="20"/>
  <c r="A103" i="21"/>
  <c r="A113"/>
  <c r="C113"/>
  <c r="C116"/>
  <c r="L117"/>
  <c r="M111"/>
  <c r="M112"/>
  <c r="M113"/>
  <c r="M116"/>
  <c r="D111"/>
  <c r="D112"/>
  <c r="D113"/>
  <c r="D116"/>
  <c r="M117"/>
  <c r="N111"/>
  <c r="N112"/>
  <c r="N113"/>
  <c r="N116"/>
  <c r="E111"/>
  <c r="E112"/>
  <c r="E113"/>
  <c r="E116"/>
  <c r="N117"/>
  <c r="O111"/>
  <c r="O112"/>
  <c r="O113"/>
  <c r="O116"/>
  <c r="F111"/>
  <c r="F112"/>
  <c r="F113"/>
  <c r="F116"/>
  <c r="O117"/>
  <c r="L118"/>
  <c r="L120"/>
  <c r="C13" i="12"/>
  <c r="E13"/>
  <c r="A53" i="13"/>
  <c r="A63"/>
  <c r="C63"/>
  <c r="D63"/>
  <c r="E63"/>
  <c r="F63"/>
  <c r="A54"/>
  <c r="A64"/>
  <c r="C64"/>
  <c r="D64"/>
  <c r="E64"/>
  <c r="F64"/>
  <c r="A55"/>
  <c r="A65"/>
  <c r="C65"/>
  <c r="D65"/>
  <c r="E65"/>
  <c r="F65"/>
  <c r="F68"/>
  <c r="Q77" i="14"/>
  <c r="J101" i="15"/>
  <c r="J111"/>
  <c r="L111"/>
  <c r="M111"/>
  <c r="N111"/>
  <c r="O111"/>
  <c r="Q78" i="14"/>
  <c r="J102" i="15"/>
  <c r="J112"/>
  <c r="L112"/>
  <c r="M112"/>
  <c r="N112"/>
  <c r="O112"/>
  <c r="Q79" i="14"/>
  <c r="J103" i="15"/>
  <c r="J113"/>
  <c r="L113"/>
  <c r="M113"/>
  <c r="N113"/>
  <c r="O113"/>
  <c r="O116"/>
  <c r="Q101"/>
  <c r="J29" i="16"/>
  <c r="J39"/>
  <c r="L39"/>
  <c r="M39"/>
  <c r="N39"/>
  <c r="O39"/>
  <c r="Q102" i="15"/>
  <c r="J30" i="16"/>
  <c r="J40"/>
  <c r="L40"/>
  <c r="M40"/>
  <c r="N40"/>
  <c r="O40"/>
  <c r="J32"/>
  <c r="J41"/>
  <c r="L41"/>
  <c r="M41"/>
  <c r="N41"/>
  <c r="O41"/>
  <c r="O44"/>
  <c r="Q29"/>
  <c r="J53" i="17"/>
  <c r="J63"/>
  <c r="L63"/>
  <c r="M63"/>
  <c r="N63"/>
  <c r="O63"/>
  <c r="Q30" i="16"/>
  <c r="J54" i="17"/>
  <c r="J64"/>
  <c r="L64"/>
  <c r="M64"/>
  <c r="N64"/>
  <c r="O64"/>
  <c r="Q31" i="16"/>
  <c r="J55" i="17"/>
  <c r="J65"/>
  <c r="L65"/>
  <c r="M65"/>
  <c r="N65"/>
  <c r="O65"/>
  <c r="O68"/>
  <c r="Q53"/>
  <c r="A101" i="18"/>
  <c r="A111"/>
  <c r="C111"/>
  <c r="D111"/>
  <c r="E111"/>
  <c r="F111"/>
  <c r="Q54" i="17"/>
  <c r="A102" i="18"/>
  <c r="A112"/>
  <c r="C112"/>
  <c r="D112"/>
  <c r="E112"/>
  <c r="F112"/>
  <c r="Q55" i="17"/>
  <c r="A103" i="18"/>
  <c r="A113"/>
  <c r="C113"/>
  <c r="D113"/>
  <c r="E113"/>
  <c r="F113"/>
  <c r="F116"/>
  <c r="H101"/>
  <c r="A77" i="19"/>
  <c r="A87"/>
  <c r="C87"/>
  <c r="D87"/>
  <c r="E87"/>
  <c r="F87"/>
  <c r="H102" i="18"/>
  <c r="A78" i="19"/>
  <c r="A88"/>
  <c r="C88"/>
  <c r="D88"/>
  <c r="E88"/>
  <c r="F88"/>
  <c r="H103" i="18"/>
  <c r="A79" i="19"/>
  <c r="A89"/>
  <c r="C89"/>
  <c r="D89"/>
  <c r="E89"/>
  <c r="F89"/>
  <c r="F92"/>
  <c r="H77"/>
  <c r="A29" i="20"/>
  <c r="A39"/>
  <c r="C39"/>
  <c r="D39"/>
  <c r="E39"/>
  <c r="F39"/>
  <c r="H78" i="19"/>
  <c r="A30" i="20"/>
  <c r="A40"/>
  <c r="C40"/>
  <c r="D40"/>
  <c r="E40"/>
  <c r="F40"/>
  <c r="H79" i="19"/>
  <c r="A31" i="20"/>
  <c r="A41"/>
  <c r="C41"/>
  <c r="D41"/>
  <c r="E41"/>
  <c r="F41"/>
  <c r="F44"/>
  <c r="E12" i="12"/>
  <c r="C68" i="13"/>
  <c r="J53"/>
  <c r="J63"/>
  <c r="L63"/>
  <c r="J54"/>
  <c r="J64"/>
  <c r="L64"/>
  <c r="Q55"/>
  <c r="J65"/>
  <c r="L65"/>
  <c r="L68"/>
  <c r="C69"/>
  <c r="D68"/>
  <c r="M63"/>
  <c r="M64"/>
  <c r="M65"/>
  <c r="M68"/>
  <c r="D69"/>
  <c r="E68"/>
  <c r="N63"/>
  <c r="N64"/>
  <c r="N65"/>
  <c r="N68"/>
  <c r="E69"/>
  <c r="O63"/>
  <c r="O64"/>
  <c r="O65"/>
  <c r="O68"/>
  <c r="F69"/>
  <c r="C70"/>
  <c r="C72"/>
  <c r="L93" i="14"/>
  <c r="M93"/>
  <c r="N93"/>
  <c r="O93"/>
  <c r="L94"/>
  <c r="L96"/>
  <c r="L116" i="15"/>
  <c r="H53" i="14"/>
  <c r="A101" i="15"/>
  <c r="A111"/>
  <c r="C111"/>
  <c r="H54" i="14"/>
  <c r="A102" i="15"/>
  <c r="A112"/>
  <c r="C112"/>
  <c r="H55" i="14"/>
  <c r="A103" i="15"/>
  <c r="A113"/>
  <c r="C113"/>
  <c r="C116"/>
  <c r="L117"/>
  <c r="M116"/>
  <c r="D111"/>
  <c r="D112"/>
  <c r="D113"/>
  <c r="D116"/>
  <c r="M117"/>
  <c r="N116"/>
  <c r="E111"/>
  <c r="E112"/>
  <c r="E113"/>
  <c r="E116"/>
  <c r="N117"/>
  <c r="F111"/>
  <c r="F112"/>
  <c r="F113"/>
  <c r="F116"/>
  <c r="O117"/>
  <c r="L118"/>
  <c r="L120"/>
  <c r="L44" i="16"/>
  <c r="Q77" i="15"/>
  <c r="A29" i="16"/>
  <c r="A39"/>
  <c r="C39"/>
  <c r="Q78" i="15"/>
  <c r="A30" i="16"/>
  <c r="A40"/>
  <c r="C40"/>
  <c r="Q79" i="15"/>
  <c r="A31" i="16"/>
  <c r="A41"/>
  <c r="C41"/>
  <c r="C44"/>
  <c r="L45"/>
  <c r="M44"/>
  <c r="D39"/>
  <c r="D40"/>
  <c r="D41"/>
  <c r="D44"/>
  <c r="M45"/>
  <c r="N44"/>
  <c r="E39"/>
  <c r="E40"/>
  <c r="E41"/>
  <c r="E44"/>
  <c r="N45"/>
  <c r="F39"/>
  <c r="F40"/>
  <c r="F41"/>
  <c r="F44"/>
  <c r="O45"/>
  <c r="L46"/>
  <c r="L48"/>
  <c r="L68" i="17"/>
  <c r="Q5" i="16"/>
  <c r="A53" i="17"/>
  <c r="A63"/>
  <c r="C63"/>
  <c r="Q6" i="16"/>
  <c r="A54" i="17"/>
  <c r="A64"/>
  <c r="C64"/>
  <c r="Q7" i="16"/>
  <c r="A55" i="17"/>
  <c r="A65"/>
  <c r="C65"/>
  <c r="C68"/>
  <c r="L69"/>
  <c r="M68"/>
  <c r="D63"/>
  <c r="D64"/>
  <c r="D65"/>
  <c r="D68"/>
  <c r="M69"/>
  <c r="N68"/>
  <c r="E63"/>
  <c r="E64"/>
  <c r="E65"/>
  <c r="E68"/>
  <c r="N69"/>
  <c r="F63"/>
  <c r="F64"/>
  <c r="F65"/>
  <c r="F68"/>
  <c r="O69"/>
  <c r="L70"/>
  <c r="L72"/>
  <c r="C116" i="18"/>
  <c r="Q5" i="17"/>
  <c r="J101" i="18"/>
  <c r="J111"/>
  <c r="L111"/>
  <c r="Q6" i="17"/>
  <c r="J102" i="18"/>
  <c r="J112"/>
  <c r="L112"/>
  <c r="Q7" i="17"/>
  <c r="J103" i="18"/>
  <c r="J113"/>
  <c r="L113"/>
  <c r="L116"/>
  <c r="C117"/>
  <c r="D116"/>
  <c r="M111"/>
  <c r="M112"/>
  <c r="M113"/>
  <c r="M116"/>
  <c r="D117"/>
  <c r="E116"/>
  <c r="N111"/>
  <c r="N112"/>
  <c r="N113"/>
  <c r="N116"/>
  <c r="E117"/>
  <c r="O111"/>
  <c r="O112"/>
  <c r="O113"/>
  <c r="O116"/>
  <c r="F117"/>
  <c r="C118"/>
  <c r="C120"/>
  <c r="C92" i="19"/>
  <c r="Q5" i="18"/>
  <c r="J77" i="19"/>
  <c r="J87"/>
  <c r="L87"/>
  <c r="Q6" i="18"/>
  <c r="J78" i="19"/>
  <c r="J88"/>
  <c r="L88"/>
  <c r="Q7" i="18"/>
  <c r="J79" i="19"/>
  <c r="J89"/>
  <c r="L89"/>
  <c r="L92"/>
  <c r="C93"/>
  <c r="D92"/>
  <c r="M87"/>
  <c r="M88"/>
  <c r="M89"/>
  <c r="M92"/>
  <c r="D93"/>
  <c r="E92"/>
  <c r="N87"/>
  <c r="N88"/>
  <c r="N89"/>
  <c r="N92"/>
  <c r="E93"/>
  <c r="O87"/>
  <c r="O88"/>
  <c r="O89"/>
  <c r="O92"/>
  <c r="F93"/>
  <c r="C94"/>
  <c r="C96"/>
  <c r="C44" i="20"/>
  <c r="Q101" i="19"/>
  <c r="J29" i="20"/>
  <c r="J39"/>
  <c r="L39"/>
  <c r="Q102" i="19"/>
  <c r="J30" i="20"/>
  <c r="J40"/>
  <c r="L40"/>
  <c r="Q103" i="19"/>
  <c r="J31" i="20"/>
  <c r="J41"/>
  <c r="L41"/>
  <c r="L44"/>
  <c r="C45"/>
  <c r="D44"/>
  <c r="M39"/>
  <c r="M40"/>
  <c r="M41"/>
  <c r="M44"/>
  <c r="D45"/>
  <c r="E44"/>
  <c r="N39"/>
  <c r="N40"/>
  <c r="N41"/>
  <c r="N44"/>
  <c r="E45"/>
  <c r="O39"/>
  <c r="O40"/>
  <c r="O41"/>
  <c r="O44"/>
  <c r="F45"/>
  <c r="C46"/>
  <c r="C48"/>
  <c r="C117" i="21"/>
  <c r="D117"/>
  <c r="E117"/>
  <c r="F117"/>
  <c r="C118"/>
  <c r="C120"/>
  <c r="C12" i="12"/>
  <c r="L69" i="13"/>
  <c r="M69"/>
  <c r="N69"/>
  <c r="O69"/>
  <c r="L70"/>
  <c r="L72"/>
  <c r="Q53"/>
  <c r="A29" i="14"/>
  <c r="A39"/>
  <c r="C39"/>
  <c r="A40"/>
  <c r="C40"/>
  <c r="A31"/>
  <c r="A41"/>
  <c r="C41"/>
  <c r="C44"/>
  <c r="J39"/>
  <c r="L39"/>
  <c r="H80" i="13"/>
  <c r="J33" i="14"/>
  <c r="J40"/>
  <c r="L40"/>
  <c r="H103" i="13"/>
  <c r="J31" i="14"/>
  <c r="J41"/>
  <c r="L41"/>
  <c r="L44"/>
  <c r="C45"/>
  <c r="D39"/>
  <c r="D40"/>
  <c r="D41"/>
  <c r="D44"/>
  <c r="M39"/>
  <c r="M40"/>
  <c r="M41"/>
  <c r="M44"/>
  <c r="D45"/>
  <c r="E39"/>
  <c r="E40"/>
  <c r="E41"/>
  <c r="E44"/>
  <c r="N39"/>
  <c r="N40"/>
  <c r="N41"/>
  <c r="N44"/>
  <c r="E45"/>
  <c r="F39"/>
  <c r="F40"/>
  <c r="F41"/>
  <c r="F44"/>
  <c r="O39"/>
  <c r="O40"/>
  <c r="O41"/>
  <c r="O44"/>
  <c r="F45"/>
  <c r="C46"/>
  <c r="C48"/>
  <c r="H29"/>
  <c r="A5" i="15"/>
  <c r="A15"/>
  <c r="C15"/>
  <c r="H30" i="14"/>
  <c r="A6" i="15"/>
  <c r="A16"/>
  <c r="C16"/>
  <c r="H31" i="14"/>
  <c r="A7" i="15"/>
  <c r="A17"/>
  <c r="C17"/>
  <c r="C20"/>
  <c r="Q53" i="14"/>
  <c r="J5" i="15"/>
  <c r="J15"/>
  <c r="L15"/>
  <c r="Q54" i="14"/>
  <c r="J6" i="15"/>
  <c r="J16"/>
  <c r="L16"/>
  <c r="Q55" i="14"/>
  <c r="J7" i="15"/>
  <c r="J17"/>
  <c r="L17"/>
  <c r="L20"/>
  <c r="C21"/>
  <c r="D15"/>
  <c r="D16"/>
  <c r="D17"/>
  <c r="D20"/>
  <c r="M15"/>
  <c r="M16"/>
  <c r="M17"/>
  <c r="M20"/>
  <c r="D21"/>
  <c r="E15"/>
  <c r="E16"/>
  <c r="E17"/>
  <c r="E20"/>
  <c r="N15"/>
  <c r="N16"/>
  <c r="N17"/>
  <c r="N20"/>
  <c r="E21"/>
  <c r="F15"/>
  <c r="F16"/>
  <c r="F17"/>
  <c r="F20"/>
  <c r="O15"/>
  <c r="O16"/>
  <c r="O17"/>
  <c r="O20"/>
  <c r="F21"/>
  <c r="C22"/>
  <c r="C24"/>
  <c r="H5"/>
  <c r="J101" i="16"/>
  <c r="J111"/>
  <c r="L111"/>
  <c r="H80" i="15"/>
  <c r="J102" i="16"/>
  <c r="J112"/>
  <c r="L112"/>
  <c r="H7" i="15"/>
  <c r="J103" i="16"/>
  <c r="J113"/>
  <c r="L113"/>
  <c r="L116"/>
  <c r="H29" i="15"/>
  <c r="A101" i="16"/>
  <c r="A111"/>
  <c r="C111"/>
  <c r="H30" i="15"/>
  <c r="A102" i="16"/>
  <c r="A112"/>
  <c r="C112"/>
  <c r="H31" i="15"/>
  <c r="A103" i="16"/>
  <c r="A113"/>
  <c r="C113"/>
  <c r="C116"/>
  <c r="L117"/>
  <c r="M111"/>
  <c r="M112"/>
  <c r="M113"/>
  <c r="M116"/>
  <c r="D111"/>
  <c r="D112"/>
  <c r="D113"/>
  <c r="D116"/>
  <c r="M117"/>
  <c r="N111"/>
  <c r="N112"/>
  <c r="N113"/>
  <c r="N116"/>
  <c r="E111"/>
  <c r="E112"/>
  <c r="E113"/>
  <c r="E116"/>
  <c r="N117"/>
  <c r="O111"/>
  <c r="O112"/>
  <c r="O113"/>
  <c r="O116"/>
  <c r="F111"/>
  <c r="F112"/>
  <c r="F113"/>
  <c r="F116"/>
  <c r="O117"/>
  <c r="L118"/>
  <c r="L120"/>
  <c r="Q101"/>
  <c r="J77" i="17"/>
  <c r="J87"/>
  <c r="L87"/>
  <c r="Q102" i="16"/>
  <c r="J78" i="17"/>
  <c r="J88"/>
  <c r="L88"/>
  <c r="Q103" i="16"/>
  <c r="J79" i="17"/>
  <c r="J89"/>
  <c r="L89"/>
  <c r="L92"/>
  <c r="H29" i="16"/>
  <c r="A77" i="17"/>
  <c r="A87"/>
  <c r="C87"/>
  <c r="H30" i="16"/>
  <c r="A78" i="17"/>
  <c r="A88"/>
  <c r="C88"/>
  <c r="H31" i="16"/>
  <c r="A79" i="17"/>
  <c r="A89"/>
  <c r="C89"/>
  <c r="C92"/>
  <c r="L93"/>
  <c r="M87"/>
  <c r="M88"/>
  <c r="M89"/>
  <c r="M92"/>
  <c r="D87"/>
  <c r="D88"/>
  <c r="D89"/>
  <c r="D92"/>
  <c r="M93"/>
  <c r="N87"/>
  <c r="N88"/>
  <c r="N89"/>
  <c r="N92"/>
  <c r="E87"/>
  <c r="E88"/>
  <c r="E89"/>
  <c r="E92"/>
  <c r="N93"/>
  <c r="O87"/>
  <c r="O88"/>
  <c r="O89"/>
  <c r="O92"/>
  <c r="F87"/>
  <c r="F88"/>
  <c r="F89"/>
  <c r="F92"/>
  <c r="O93"/>
  <c r="L94"/>
  <c r="L96"/>
  <c r="Q77"/>
  <c r="J29" i="18"/>
  <c r="J39"/>
  <c r="L39"/>
  <c r="Q78" i="17"/>
  <c r="J30" i="18"/>
  <c r="J40"/>
  <c r="L40"/>
  <c r="Q79" i="17"/>
  <c r="J31" i="18"/>
  <c r="J41"/>
  <c r="L41"/>
  <c r="L44"/>
  <c r="H53" i="17"/>
  <c r="A29" i="18"/>
  <c r="A39"/>
  <c r="C39"/>
  <c r="H54" i="17"/>
  <c r="A30" i="18"/>
  <c r="A40"/>
  <c r="C40"/>
  <c r="H55" i="17"/>
  <c r="A31" i="18"/>
  <c r="A41"/>
  <c r="C41"/>
  <c r="C44"/>
  <c r="L45"/>
  <c r="M39"/>
  <c r="M40"/>
  <c r="M41"/>
  <c r="M44"/>
  <c r="D39"/>
  <c r="D40"/>
  <c r="D41"/>
  <c r="D44"/>
  <c r="M45"/>
  <c r="N39"/>
  <c r="N40"/>
  <c r="N41"/>
  <c r="N44"/>
  <c r="E39"/>
  <c r="E40"/>
  <c r="E41"/>
  <c r="E44"/>
  <c r="N45"/>
  <c r="O39"/>
  <c r="O40"/>
  <c r="O41"/>
  <c r="O44"/>
  <c r="F39"/>
  <c r="F40"/>
  <c r="F41"/>
  <c r="F44"/>
  <c r="O45"/>
  <c r="L46"/>
  <c r="L48"/>
  <c r="L21" i="19"/>
  <c r="M21"/>
  <c r="N21"/>
  <c r="O21"/>
  <c r="L22"/>
  <c r="L24"/>
  <c r="Q5"/>
  <c r="A53" i="20"/>
  <c r="A63"/>
  <c r="C63"/>
  <c r="Q6" i="19"/>
  <c r="A54" i="20"/>
  <c r="A64"/>
  <c r="C64"/>
  <c r="Q7" i="19"/>
  <c r="A55" i="20"/>
  <c r="A65"/>
  <c r="C65"/>
  <c r="C68"/>
  <c r="Q77" i="19"/>
  <c r="J53" i="20"/>
  <c r="J63"/>
  <c r="L63"/>
  <c r="Q78" i="19"/>
  <c r="J54" i="20"/>
  <c r="J64"/>
  <c r="L64"/>
  <c r="Q79" i="19"/>
  <c r="J55" i="20"/>
  <c r="J65"/>
  <c r="L65"/>
  <c r="L68"/>
  <c r="C69"/>
  <c r="D63"/>
  <c r="D64"/>
  <c r="D65"/>
  <c r="D68"/>
  <c r="M63"/>
  <c r="M64"/>
  <c r="M65"/>
  <c r="M68"/>
  <c r="D69"/>
  <c r="E63"/>
  <c r="E64"/>
  <c r="E65"/>
  <c r="E68"/>
  <c r="N63"/>
  <c r="N64"/>
  <c r="N65"/>
  <c r="N68"/>
  <c r="E69"/>
  <c r="F63"/>
  <c r="F64"/>
  <c r="F65"/>
  <c r="F68"/>
  <c r="O63"/>
  <c r="O64"/>
  <c r="O65"/>
  <c r="O68"/>
  <c r="F69"/>
  <c r="C70"/>
  <c r="C72"/>
  <c r="H53"/>
  <c r="J77" i="21"/>
  <c r="J87"/>
  <c r="L87"/>
  <c r="H54" i="20"/>
  <c r="J78" i="21"/>
  <c r="J88"/>
  <c r="L88"/>
  <c r="H55" i="20"/>
  <c r="J79" i="21"/>
  <c r="J89"/>
  <c r="L89"/>
  <c r="L92"/>
  <c r="H77" i="20"/>
  <c r="A77" i="21"/>
  <c r="A87"/>
  <c r="C87"/>
  <c r="H78" i="20"/>
  <c r="A78" i="21"/>
  <c r="A88"/>
  <c r="C88"/>
  <c r="H79" i="20"/>
  <c r="A79" i="21"/>
  <c r="A89"/>
  <c r="C89"/>
  <c r="C92"/>
  <c r="L93"/>
  <c r="M87"/>
  <c r="M88"/>
  <c r="M89"/>
  <c r="M92"/>
  <c r="D87"/>
  <c r="D88"/>
  <c r="D89"/>
  <c r="D92"/>
  <c r="M93"/>
  <c r="N87"/>
  <c r="N88"/>
  <c r="N89"/>
  <c r="N92"/>
  <c r="E87"/>
  <c r="E88"/>
  <c r="E89"/>
  <c r="E92"/>
  <c r="N93"/>
  <c r="O87"/>
  <c r="O88"/>
  <c r="O89"/>
  <c r="O92"/>
  <c r="F87"/>
  <c r="F88"/>
  <c r="F89"/>
  <c r="F92"/>
  <c r="O93"/>
  <c r="L94"/>
  <c r="L96"/>
  <c r="C10" i="12"/>
  <c r="E10"/>
  <c r="A29" i="13"/>
  <c r="A39"/>
  <c r="C39"/>
  <c r="D39"/>
  <c r="E39"/>
  <c r="F39"/>
  <c r="A30"/>
  <c r="A40"/>
  <c r="C40"/>
  <c r="D40"/>
  <c r="E40"/>
  <c r="F40"/>
  <c r="A31"/>
  <c r="A41"/>
  <c r="C41"/>
  <c r="D41"/>
  <c r="E41"/>
  <c r="F41"/>
  <c r="F44"/>
  <c r="H29"/>
  <c r="J53" i="14"/>
  <c r="J63"/>
  <c r="L63"/>
  <c r="M63"/>
  <c r="N63"/>
  <c r="O63"/>
  <c r="H30" i="13"/>
  <c r="J54" i="14"/>
  <c r="J64"/>
  <c r="L64"/>
  <c r="M64"/>
  <c r="N64"/>
  <c r="O64"/>
  <c r="H31" i="13"/>
  <c r="J55" i="14"/>
  <c r="J65"/>
  <c r="L65"/>
  <c r="M65"/>
  <c r="N65"/>
  <c r="O65"/>
  <c r="O68"/>
  <c r="Q5" i="15"/>
  <c r="J77" i="16"/>
  <c r="J87"/>
  <c r="L87"/>
  <c r="M87"/>
  <c r="N87"/>
  <c r="O87"/>
  <c r="Q6" i="15"/>
  <c r="J78" i="16"/>
  <c r="L88"/>
  <c r="J82"/>
  <c r="J88"/>
  <c r="M88"/>
  <c r="N88"/>
  <c r="O88"/>
  <c r="Q7" i="15"/>
  <c r="J79" i="16"/>
  <c r="J89"/>
  <c r="L89"/>
  <c r="M89"/>
  <c r="N89"/>
  <c r="O89"/>
  <c r="O92"/>
  <c r="Q82"/>
  <c r="A56" i="18"/>
  <c r="A63"/>
  <c r="C63"/>
  <c r="D63"/>
  <c r="E63"/>
  <c r="F63"/>
  <c r="H102" i="17"/>
  <c r="A54" i="18"/>
  <c r="A64"/>
  <c r="C64"/>
  <c r="D64"/>
  <c r="E64"/>
  <c r="F64"/>
  <c r="H103" i="17"/>
  <c r="A55" i="18"/>
  <c r="A65"/>
  <c r="C65"/>
  <c r="D65"/>
  <c r="E65"/>
  <c r="F65"/>
  <c r="F68"/>
  <c r="H53"/>
  <c r="J29" i="19"/>
  <c r="J39"/>
  <c r="L39"/>
  <c r="M39"/>
  <c r="N39"/>
  <c r="O39"/>
  <c r="H54" i="18"/>
  <c r="J30" i="19"/>
  <c r="J40"/>
  <c r="L40"/>
  <c r="M40"/>
  <c r="N40"/>
  <c r="O40"/>
  <c r="H55" i="18"/>
  <c r="J31" i="19"/>
  <c r="J41"/>
  <c r="L41"/>
  <c r="M41"/>
  <c r="N41"/>
  <c r="O41"/>
  <c r="O44"/>
  <c r="Q29"/>
  <c r="A77" i="20"/>
  <c r="A87"/>
  <c r="C87"/>
  <c r="D87"/>
  <c r="E87"/>
  <c r="F87"/>
  <c r="Q30" i="19"/>
  <c r="A78" i="20"/>
  <c r="A88"/>
  <c r="C88"/>
  <c r="D88"/>
  <c r="E88"/>
  <c r="F88"/>
  <c r="Q31" i="19"/>
  <c r="A79" i="20"/>
  <c r="A89"/>
  <c r="C89"/>
  <c r="D89"/>
  <c r="E89"/>
  <c r="F89"/>
  <c r="F92"/>
  <c r="E11" i="12"/>
  <c r="C44" i="13"/>
  <c r="J29"/>
  <c r="J39"/>
  <c r="L39"/>
  <c r="J30"/>
  <c r="J40"/>
  <c r="L40"/>
  <c r="J31"/>
  <c r="J41"/>
  <c r="L41"/>
  <c r="L44"/>
  <c r="C45"/>
  <c r="D44"/>
  <c r="M39"/>
  <c r="M40"/>
  <c r="M41"/>
  <c r="M44"/>
  <c r="D45"/>
  <c r="E44"/>
  <c r="N39"/>
  <c r="N40"/>
  <c r="N41"/>
  <c r="N44"/>
  <c r="E45"/>
  <c r="O39"/>
  <c r="O40"/>
  <c r="O41"/>
  <c r="O44"/>
  <c r="F45"/>
  <c r="C46"/>
  <c r="C48"/>
  <c r="L68" i="14"/>
  <c r="Q77" i="13"/>
  <c r="A53" i="14"/>
  <c r="A63"/>
  <c r="C63"/>
  <c r="Q78" i="13"/>
  <c r="A54" i="14"/>
  <c r="A64"/>
  <c r="C64"/>
  <c r="Q79" i="13"/>
  <c r="A55" i="14"/>
  <c r="A65"/>
  <c r="C65"/>
  <c r="C68"/>
  <c r="L69"/>
  <c r="M68"/>
  <c r="D63"/>
  <c r="D64"/>
  <c r="D65"/>
  <c r="D68"/>
  <c r="M69"/>
  <c r="N68"/>
  <c r="E63"/>
  <c r="E64"/>
  <c r="E65"/>
  <c r="E68"/>
  <c r="N69"/>
  <c r="F63"/>
  <c r="F64"/>
  <c r="F65"/>
  <c r="F68"/>
  <c r="O69"/>
  <c r="L70"/>
  <c r="L72"/>
  <c r="L21" i="15"/>
  <c r="M21"/>
  <c r="N21"/>
  <c r="O21"/>
  <c r="L22"/>
  <c r="L24"/>
  <c r="L92" i="16"/>
  <c r="H53" i="15"/>
  <c r="A77" i="16"/>
  <c r="A87"/>
  <c r="C87"/>
  <c r="H54" i="15"/>
  <c r="A78" i="16"/>
  <c r="A88"/>
  <c r="C88"/>
  <c r="H55" i="15"/>
  <c r="A79" i="16"/>
  <c r="A89"/>
  <c r="C89"/>
  <c r="C92"/>
  <c r="L93"/>
  <c r="M92"/>
  <c r="D87"/>
  <c r="D88"/>
  <c r="D89"/>
  <c r="D92"/>
  <c r="M93"/>
  <c r="N92"/>
  <c r="E87"/>
  <c r="E88"/>
  <c r="E89"/>
  <c r="E92"/>
  <c r="N93"/>
  <c r="F87"/>
  <c r="F88"/>
  <c r="F89"/>
  <c r="F92"/>
  <c r="O93"/>
  <c r="L94"/>
  <c r="L96"/>
  <c r="C117" i="17"/>
  <c r="D117"/>
  <c r="E117"/>
  <c r="F117"/>
  <c r="C118"/>
  <c r="C120"/>
  <c r="C68" i="18"/>
  <c r="H5" i="17"/>
  <c r="J53" i="18"/>
  <c r="J63"/>
  <c r="L63"/>
  <c r="H6" i="17"/>
  <c r="J54" i="18"/>
  <c r="J64"/>
  <c r="L64"/>
  <c r="H7" i="17"/>
  <c r="J55" i="18"/>
  <c r="J65"/>
  <c r="L65"/>
  <c r="L68"/>
  <c r="C69"/>
  <c r="D68"/>
  <c r="M63"/>
  <c r="M64"/>
  <c r="M65"/>
  <c r="M68"/>
  <c r="D69"/>
  <c r="E68"/>
  <c r="N63"/>
  <c r="N64"/>
  <c r="N65"/>
  <c r="N68"/>
  <c r="E69"/>
  <c r="O63"/>
  <c r="O64"/>
  <c r="O65"/>
  <c r="O68"/>
  <c r="F69"/>
  <c r="C70"/>
  <c r="C72"/>
  <c r="L44" i="19"/>
  <c r="Q101" i="18"/>
  <c r="A29" i="19"/>
  <c r="A39"/>
  <c r="C39"/>
  <c r="Q102" i="18"/>
  <c r="A30" i="19"/>
  <c r="A40"/>
  <c r="C40"/>
  <c r="Q103" i="18"/>
  <c r="A31" i="19"/>
  <c r="A41"/>
  <c r="C41"/>
  <c r="C44"/>
  <c r="L45"/>
  <c r="M44"/>
  <c r="D39"/>
  <c r="D40"/>
  <c r="D41"/>
  <c r="D44"/>
  <c r="M45"/>
  <c r="N44"/>
  <c r="E39"/>
  <c r="E40"/>
  <c r="E41"/>
  <c r="E44"/>
  <c r="N45"/>
  <c r="F39"/>
  <c r="F40"/>
  <c r="F41"/>
  <c r="F44"/>
  <c r="O45"/>
  <c r="L46"/>
  <c r="L48"/>
  <c r="C92" i="20"/>
  <c r="H101" i="19"/>
  <c r="J77" i="20"/>
  <c r="J87"/>
  <c r="L87"/>
  <c r="H102" i="19"/>
  <c r="J78" i="20"/>
  <c r="J88"/>
  <c r="L88"/>
  <c r="H103" i="19"/>
  <c r="J79" i="20"/>
  <c r="J89"/>
  <c r="L89"/>
  <c r="L92"/>
  <c r="C93"/>
  <c r="D92"/>
  <c r="M87"/>
  <c r="M88"/>
  <c r="M89"/>
  <c r="M92"/>
  <c r="D93"/>
  <c r="E92"/>
  <c r="N87"/>
  <c r="N88"/>
  <c r="N89"/>
  <c r="N92"/>
  <c r="E93"/>
  <c r="O87"/>
  <c r="O88"/>
  <c r="O89"/>
  <c r="O92"/>
  <c r="F93"/>
  <c r="C94"/>
  <c r="C96"/>
  <c r="C93" i="21"/>
  <c r="D93"/>
  <c r="E93"/>
  <c r="F93"/>
  <c r="C94"/>
  <c r="C96"/>
  <c r="C11" i="12"/>
  <c r="L45" i="13"/>
  <c r="M45"/>
  <c r="N45"/>
  <c r="O45"/>
  <c r="L46"/>
  <c r="L48"/>
  <c r="Q29"/>
  <c r="A101" i="14"/>
  <c r="A111"/>
  <c r="C111"/>
  <c r="Q30" i="13"/>
  <c r="A102" i="14"/>
  <c r="A112"/>
  <c r="C112"/>
  <c r="Q31" i="13"/>
  <c r="A103" i="14"/>
  <c r="A113"/>
  <c r="C113"/>
  <c r="C116"/>
  <c r="H5" i="13"/>
  <c r="J101" i="14"/>
  <c r="J111"/>
  <c r="L111"/>
  <c r="H6" i="13"/>
  <c r="J102" i="14"/>
  <c r="J112"/>
  <c r="L112"/>
  <c r="H7" i="13"/>
  <c r="J103" i="14"/>
  <c r="J113"/>
  <c r="L113"/>
  <c r="L116"/>
  <c r="C117"/>
  <c r="D111"/>
  <c r="D112"/>
  <c r="D113"/>
  <c r="D116"/>
  <c r="M111"/>
  <c r="M112"/>
  <c r="M113"/>
  <c r="M116"/>
  <c r="D117"/>
  <c r="E111"/>
  <c r="E112"/>
  <c r="E113"/>
  <c r="E116"/>
  <c r="N111"/>
  <c r="N112"/>
  <c r="N113"/>
  <c r="N116"/>
  <c r="E117"/>
  <c r="F111"/>
  <c r="F112"/>
  <c r="F113"/>
  <c r="F116"/>
  <c r="O111"/>
  <c r="O112"/>
  <c r="O113"/>
  <c r="O116"/>
  <c r="F117"/>
  <c r="C118"/>
  <c r="C120"/>
  <c r="H101"/>
  <c r="J77" i="15"/>
  <c r="J87"/>
  <c r="L87"/>
  <c r="H102" i="14"/>
  <c r="J78" i="15"/>
  <c r="J88"/>
  <c r="L88"/>
  <c r="H103" i="14"/>
  <c r="J79" i="15"/>
  <c r="J89"/>
  <c r="L89"/>
  <c r="L92"/>
  <c r="Q29" i="14"/>
  <c r="A77" i="15"/>
  <c r="A87"/>
  <c r="C87"/>
  <c r="Q30" i="14"/>
  <c r="A78" i="15"/>
  <c r="C88"/>
  <c r="Q31" i="14"/>
  <c r="A79" i="15"/>
  <c r="A89"/>
  <c r="C89"/>
  <c r="C92"/>
  <c r="L93"/>
  <c r="M87"/>
  <c r="M88"/>
  <c r="M89"/>
  <c r="M92"/>
  <c r="D87"/>
  <c r="Q33" i="14"/>
  <c r="A80" i="15"/>
  <c r="A88"/>
  <c r="D88"/>
  <c r="D89"/>
  <c r="D92"/>
  <c r="M93"/>
  <c r="N87"/>
  <c r="N88"/>
  <c r="N89"/>
  <c r="N92"/>
  <c r="E87"/>
  <c r="E88"/>
  <c r="E89"/>
  <c r="E92"/>
  <c r="N93"/>
  <c r="O87"/>
  <c r="O88"/>
  <c r="O89"/>
  <c r="O92"/>
  <c r="F87"/>
  <c r="F88"/>
  <c r="F89"/>
  <c r="F92"/>
  <c r="O93"/>
  <c r="L94"/>
  <c r="L96"/>
  <c r="C45" i="16"/>
  <c r="D45"/>
  <c r="E45"/>
  <c r="F45"/>
  <c r="C46"/>
  <c r="C48"/>
  <c r="C93" i="17"/>
  <c r="D93"/>
  <c r="E93"/>
  <c r="F93"/>
  <c r="C94"/>
  <c r="C96"/>
  <c r="H77"/>
  <c r="A5" i="18"/>
  <c r="A15"/>
  <c r="C15"/>
  <c r="H78" i="17"/>
  <c r="A6" i="18"/>
  <c r="A16"/>
  <c r="C16"/>
  <c r="H79" i="17"/>
  <c r="A7" i="18"/>
  <c r="A17"/>
  <c r="C17"/>
  <c r="C20"/>
  <c r="H29" i="17"/>
  <c r="J5" i="18"/>
  <c r="J15"/>
  <c r="L15"/>
  <c r="H30" i="17"/>
  <c r="J6" i="18"/>
  <c r="J16"/>
  <c r="L16"/>
  <c r="H31" i="17"/>
  <c r="J7" i="18"/>
  <c r="J17"/>
  <c r="L17"/>
  <c r="L20"/>
  <c r="C21"/>
  <c r="D15"/>
  <c r="D16"/>
  <c r="D17"/>
  <c r="D20"/>
  <c r="M15"/>
  <c r="M16"/>
  <c r="M17"/>
  <c r="M20"/>
  <c r="D21"/>
  <c r="E15"/>
  <c r="E16"/>
  <c r="E17"/>
  <c r="E20"/>
  <c r="N15"/>
  <c r="N16"/>
  <c r="N17"/>
  <c r="N20"/>
  <c r="E21"/>
  <c r="F15"/>
  <c r="F16"/>
  <c r="F17"/>
  <c r="F20"/>
  <c r="O15"/>
  <c r="O16"/>
  <c r="O17"/>
  <c r="O20"/>
  <c r="F21"/>
  <c r="C22"/>
  <c r="C24"/>
  <c r="H5"/>
  <c r="A53" i="19"/>
  <c r="A63"/>
  <c r="C63"/>
  <c r="H6" i="18"/>
  <c r="A54" i="19"/>
  <c r="A64"/>
  <c r="C64"/>
  <c r="H7" i="18"/>
  <c r="A55" i="19"/>
  <c r="A65"/>
  <c r="C65"/>
  <c r="C68"/>
  <c r="H77" i="18"/>
  <c r="J53" i="19"/>
  <c r="J63"/>
  <c r="L63"/>
  <c r="Q32" i="17"/>
  <c r="J56" i="19"/>
  <c r="J64"/>
  <c r="L64"/>
  <c r="H79" i="18"/>
  <c r="J55" i="19"/>
  <c r="J65"/>
  <c r="L65"/>
  <c r="L68"/>
  <c r="C69"/>
  <c r="D63"/>
  <c r="D64"/>
  <c r="D65"/>
  <c r="D68"/>
  <c r="M63"/>
  <c r="M64"/>
  <c r="M65"/>
  <c r="M68"/>
  <c r="D69"/>
  <c r="E63"/>
  <c r="E64"/>
  <c r="E65"/>
  <c r="E68"/>
  <c r="N63"/>
  <c r="N64"/>
  <c r="N65"/>
  <c r="N68"/>
  <c r="E69"/>
  <c r="F63"/>
  <c r="F64"/>
  <c r="F65"/>
  <c r="F68"/>
  <c r="O63"/>
  <c r="O64"/>
  <c r="O65"/>
  <c r="O68"/>
  <c r="F69"/>
  <c r="C70"/>
  <c r="C72"/>
  <c r="L117" i="20"/>
  <c r="M117"/>
  <c r="N117"/>
  <c r="O117"/>
  <c r="L118"/>
  <c r="L120"/>
  <c r="Q101"/>
  <c r="J53" i="21"/>
  <c r="J63"/>
  <c r="L63"/>
  <c r="Q102" i="20"/>
  <c r="J54" i="21"/>
  <c r="J64"/>
  <c r="L64"/>
  <c r="Q103" i="20"/>
  <c r="J55" i="21"/>
  <c r="J65"/>
  <c r="L65"/>
  <c r="L68"/>
  <c r="H5" i="20"/>
  <c r="A53" i="21"/>
  <c r="A63"/>
  <c r="C63"/>
  <c r="H6" i="20"/>
  <c r="A54" i="21"/>
  <c r="A64"/>
  <c r="C64"/>
  <c r="H7" i="20"/>
  <c r="A55" i="21"/>
  <c r="A65"/>
  <c r="C65"/>
  <c r="C68"/>
  <c r="L69"/>
  <c r="M63"/>
  <c r="M64"/>
  <c r="M65"/>
  <c r="M68"/>
  <c r="D63"/>
  <c r="D64"/>
  <c r="D65"/>
  <c r="D68"/>
  <c r="M69"/>
  <c r="N63"/>
  <c r="N64"/>
  <c r="N65"/>
  <c r="N68"/>
  <c r="E63"/>
  <c r="E64"/>
  <c r="E65"/>
  <c r="E68"/>
  <c r="N69"/>
  <c r="O63"/>
  <c r="O64"/>
  <c r="O65"/>
  <c r="O68"/>
  <c r="F63"/>
  <c r="F64"/>
  <c r="F65"/>
  <c r="F68"/>
  <c r="O69"/>
  <c r="L70"/>
  <c r="L72"/>
  <c r="C7" i="12"/>
  <c r="E7"/>
  <c r="A101" i="13"/>
  <c r="A111"/>
  <c r="C111"/>
  <c r="D111"/>
  <c r="E111"/>
  <c r="F111"/>
  <c r="H102"/>
  <c r="A112"/>
  <c r="C112"/>
  <c r="D112"/>
  <c r="E112"/>
  <c r="F112"/>
  <c r="A113"/>
  <c r="C113"/>
  <c r="D113"/>
  <c r="E113"/>
  <c r="F113"/>
  <c r="F116"/>
  <c r="H53" i="16"/>
  <c r="J5" i="17"/>
  <c r="J15"/>
  <c r="L15"/>
  <c r="M15"/>
  <c r="N15"/>
  <c r="O15"/>
  <c r="H54" i="16"/>
  <c r="J6" i="17"/>
  <c r="J16"/>
  <c r="L16"/>
  <c r="M16"/>
  <c r="N16"/>
  <c r="O16"/>
  <c r="H55" i="16"/>
  <c r="J7" i="17"/>
  <c r="J17"/>
  <c r="L17"/>
  <c r="M17"/>
  <c r="N17"/>
  <c r="O17"/>
  <c r="O20"/>
  <c r="H29" i="19"/>
  <c r="A5" i="20"/>
  <c r="A15"/>
  <c r="C15"/>
  <c r="D15"/>
  <c r="E15"/>
  <c r="F15"/>
  <c r="H30" i="19"/>
  <c r="A6" i="20"/>
  <c r="A16"/>
  <c r="C16"/>
  <c r="D16"/>
  <c r="E16"/>
  <c r="F16"/>
  <c r="H31" i="19"/>
  <c r="A7" i="20"/>
  <c r="A17"/>
  <c r="C17"/>
  <c r="D17"/>
  <c r="E17"/>
  <c r="F17"/>
  <c r="F20"/>
  <c r="E9" i="12"/>
  <c r="C116" i="13"/>
  <c r="J101"/>
  <c r="J111"/>
  <c r="L111"/>
  <c r="J102"/>
  <c r="J112"/>
  <c r="L112"/>
  <c r="J103"/>
  <c r="J113"/>
  <c r="L113"/>
  <c r="L116"/>
  <c r="C117"/>
  <c r="D116"/>
  <c r="M111"/>
  <c r="M112"/>
  <c r="M113"/>
  <c r="M116"/>
  <c r="D117"/>
  <c r="E116"/>
  <c r="N111"/>
  <c r="N112"/>
  <c r="N113"/>
  <c r="N116"/>
  <c r="E117"/>
  <c r="O111"/>
  <c r="O112"/>
  <c r="O113"/>
  <c r="O116"/>
  <c r="F117"/>
  <c r="C118"/>
  <c r="C120"/>
  <c r="L45" i="14"/>
  <c r="M45"/>
  <c r="N45"/>
  <c r="O45"/>
  <c r="L46"/>
  <c r="L48"/>
  <c r="C93" i="15"/>
  <c r="D93"/>
  <c r="E93"/>
  <c r="F93"/>
  <c r="C94"/>
  <c r="C96"/>
  <c r="C69" i="16"/>
  <c r="D69"/>
  <c r="E69"/>
  <c r="F69"/>
  <c r="C70"/>
  <c r="C72"/>
  <c r="L20" i="17"/>
  <c r="H101" i="16"/>
  <c r="A5" i="17"/>
  <c r="A15"/>
  <c r="C15"/>
  <c r="H102" i="16"/>
  <c r="A6" i="17"/>
  <c r="A16"/>
  <c r="C16"/>
  <c r="H103" i="16"/>
  <c r="A7" i="17"/>
  <c r="A17"/>
  <c r="C17"/>
  <c r="C20"/>
  <c r="L21"/>
  <c r="M20"/>
  <c r="D15"/>
  <c r="D16"/>
  <c r="D17"/>
  <c r="D20"/>
  <c r="M21"/>
  <c r="N20"/>
  <c r="E15"/>
  <c r="E16"/>
  <c r="E17"/>
  <c r="E20"/>
  <c r="N21"/>
  <c r="F15"/>
  <c r="F16"/>
  <c r="F17"/>
  <c r="F20"/>
  <c r="O21"/>
  <c r="L22"/>
  <c r="L24"/>
  <c r="L117" i="18"/>
  <c r="M117"/>
  <c r="N117"/>
  <c r="O117"/>
  <c r="L118"/>
  <c r="L120"/>
  <c r="C45" i="19"/>
  <c r="D45"/>
  <c r="E45"/>
  <c r="F45"/>
  <c r="C46"/>
  <c r="C48"/>
  <c r="C20" i="20"/>
  <c r="H9" i="19"/>
  <c r="J8" i="20"/>
  <c r="J15"/>
  <c r="L15"/>
  <c r="Q54" i="19"/>
  <c r="J6" i="20"/>
  <c r="J16"/>
  <c r="L16"/>
  <c r="Q55" i="19"/>
  <c r="J7" i="20"/>
  <c r="J17"/>
  <c r="L17"/>
  <c r="L20"/>
  <c r="C21"/>
  <c r="D20"/>
  <c r="M15"/>
  <c r="M16"/>
  <c r="M17"/>
  <c r="M20"/>
  <c r="D21"/>
  <c r="E20"/>
  <c r="N15"/>
  <c r="N16"/>
  <c r="N17"/>
  <c r="N20"/>
  <c r="E21"/>
  <c r="O15"/>
  <c r="O16"/>
  <c r="O17"/>
  <c r="O20"/>
  <c r="F21"/>
  <c r="C22"/>
  <c r="C24"/>
  <c r="C69" i="21"/>
  <c r="D69"/>
  <c r="E69"/>
  <c r="F69"/>
  <c r="C70"/>
  <c r="C72"/>
  <c r="C9" i="12"/>
  <c r="C21" i="13"/>
  <c r="D21"/>
  <c r="E21"/>
  <c r="F21"/>
  <c r="C22"/>
  <c r="C24"/>
  <c r="L117" i="14"/>
  <c r="M117"/>
  <c r="N117"/>
  <c r="O117"/>
  <c r="L118"/>
  <c r="L120"/>
  <c r="Q101"/>
  <c r="J53" i="15"/>
  <c r="J63"/>
  <c r="L63"/>
  <c r="Q103" i="14"/>
  <c r="J55" i="15"/>
  <c r="J65"/>
  <c r="L65"/>
  <c r="L68"/>
  <c r="H5" i="14"/>
  <c r="A53" i="15"/>
  <c r="A63"/>
  <c r="C63"/>
  <c r="H6" i="14"/>
  <c r="A54" i="15"/>
  <c r="A64"/>
  <c r="C64"/>
  <c r="H7" i="14"/>
  <c r="A55" i="15"/>
  <c r="A65"/>
  <c r="C65"/>
  <c r="C68"/>
  <c r="L69"/>
  <c r="M63"/>
  <c r="M65"/>
  <c r="M68"/>
  <c r="D63"/>
  <c r="D64"/>
  <c r="D65"/>
  <c r="D68"/>
  <c r="M69"/>
  <c r="N63"/>
  <c r="N65"/>
  <c r="N68"/>
  <c r="E63"/>
  <c r="E64"/>
  <c r="E65"/>
  <c r="E68"/>
  <c r="N69"/>
  <c r="O63"/>
  <c r="O65"/>
  <c r="O68"/>
  <c r="F63"/>
  <c r="F64"/>
  <c r="F65"/>
  <c r="F68"/>
  <c r="O69"/>
  <c r="L70"/>
  <c r="L72"/>
  <c r="Q53"/>
  <c r="J5" i="16"/>
  <c r="J15"/>
  <c r="L15"/>
  <c r="Q54" i="15"/>
  <c r="J6" i="16"/>
  <c r="J16"/>
  <c r="L16"/>
  <c r="Q55" i="15"/>
  <c r="J7" i="16"/>
  <c r="J17"/>
  <c r="L17"/>
  <c r="L20"/>
  <c r="H101" i="15"/>
  <c r="A5" i="16"/>
  <c r="A15"/>
  <c r="C15"/>
  <c r="H102" i="15"/>
  <c r="A6" i="16"/>
  <c r="A16"/>
  <c r="C16"/>
  <c r="C20"/>
  <c r="L21"/>
  <c r="M15"/>
  <c r="M16"/>
  <c r="M17"/>
  <c r="M20"/>
  <c r="D15"/>
  <c r="D16"/>
  <c r="D20"/>
  <c r="M21"/>
  <c r="N15"/>
  <c r="N16"/>
  <c r="N17"/>
  <c r="N20"/>
  <c r="E15"/>
  <c r="E16"/>
  <c r="E20"/>
  <c r="N21"/>
  <c r="O15"/>
  <c r="O16"/>
  <c r="O17"/>
  <c r="O20"/>
  <c r="F15"/>
  <c r="F16"/>
  <c r="F20"/>
  <c r="O21"/>
  <c r="L22"/>
  <c r="L24"/>
  <c r="C69" i="17"/>
  <c r="D69"/>
  <c r="E69"/>
  <c r="F69"/>
  <c r="C70"/>
  <c r="C72"/>
  <c r="C45" i="18"/>
  <c r="D45"/>
  <c r="E45"/>
  <c r="F45"/>
  <c r="C46"/>
  <c r="C48"/>
  <c r="H29"/>
  <c r="A101" i="19"/>
  <c r="A111"/>
  <c r="C111"/>
  <c r="H30" i="18"/>
  <c r="A102" i="19"/>
  <c r="A112"/>
  <c r="C112"/>
  <c r="H31" i="18"/>
  <c r="A103" i="19"/>
  <c r="A113"/>
  <c r="C113"/>
  <c r="C116"/>
  <c r="Q53" i="18"/>
  <c r="J101" i="19"/>
  <c r="J111"/>
  <c r="L111"/>
  <c r="Q54" i="18"/>
  <c r="J102" i="19"/>
  <c r="J112"/>
  <c r="L112"/>
  <c r="Q55" i="18"/>
  <c r="J103" i="19"/>
  <c r="J113"/>
  <c r="L113"/>
  <c r="L116"/>
  <c r="C117"/>
  <c r="D111"/>
  <c r="D112"/>
  <c r="D113"/>
  <c r="D116"/>
  <c r="M111"/>
  <c r="M112"/>
  <c r="M113"/>
  <c r="M116"/>
  <c r="D117"/>
  <c r="E111"/>
  <c r="E112"/>
  <c r="E113"/>
  <c r="E116"/>
  <c r="N111"/>
  <c r="N112"/>
  <c r="N113"/>
  <c r="N116"/>
  <c r="E117"/>
  <c r="F111"/>
  <c r="F112"/>
  <c r="F113"/>
  <c r="F116"/>
  <c r="O111"/>
  <c r="O112"/>
  <c r="O113"/>
  <c r="O116"/>
  <c r="F117"/>
  <c r="C118"/>
  <c r="C120"/>
  <c r="L93" i="20"/>
  <c r="M93"/>
  <c r="N93"/>
  <c r="O93"/>
  <c r="L94"/>
  <c r="L96"/>
  <c r="Q77"/>
  <c r="J29" i="21"/>
  <c r="J39"/>
  <c r="L39"/>
  <c r="Q78" i="20"/>
  <c r="J30" i="21"/>
  <c r="J40"/>
  <c r="L40"/>
  <c r="Q79" i="20"/>
  <c r="J31" i="21"/>
  <c r="J41"/>
  <c r="L41"/>
  <c r="L44"/>
  <c r="Q5" i="20"/>
  <c r="A29" i="21"/>
  <c r="A39"/>
  <c r="C39"/>
  <c r="Q6" i="20"/>
  <c r="A30" i="21"/>
  <c r="A40"/>
  <c r="C40"/>
  <c r="Q7" i="20"/>
  <c r="A31" i="21"/>
  <c r="A41"/>
  <c r="C41"/>
  <c r="C44"/>
  <c r="L45"/>
  <c r="M39"/>
  <c r="M40"/>
  <c r="M41"/>
  <c r="M44"/>
  <c r="D39"/>
  <c r="D40"/>
  <c r="D41"/>
  <c r="D44"/>
  <c r="M45"/>
  <c r="N39"/>
  <c r="N40"/>
  <c r="N41"/>
  <c r="N44"/>
  <c r="E39"/>
  <c r="E40"/>
  <c r="E41"/>
  <c r="E44"/>
  <c r="N45"/>
  <c r="O39"/>
  <c r="O40"/>
  <c r="O41"/>
  <c r="O44"/>
  <c r="F39"/>
  <c r="F40"/>
  <c r="F41"/>
  <c r="F44"/>
  <c r="O45"/>
  <c r="L46"/>
  <c r="L48"/>
  <c r="C8" i="12"/>
  <c r="E8"/>
  <c r="J77" i="13"/>
  <c r="J87"/>
  <c r="L87"/>
  <c r="M87"/>
  <c r="N87"/>
  <c r="O87"/>
  <c r="J78"/>
  <c r="J88"/>
  <c r="L88"/>
  <c r="M88"/>
  <c r="N88"/>
  <c r="O88"/>
  <c r="J79"/>
  <c r="J89"/>
  <c r="L89"/>
  <c r="M89"/>
  <c r="N89"/>
  <c r="O89"/>
  <c r="O92"/>
  <c r="H5" i="16"/>
  <c r="J29" i="17"/>
  <c r="J39"/>
  <c r="L39"/>
  <c r="M39"/>
  <c r="N39"/>
  <c r="O39"/>
  <c r="H6" i="16"/>
  <c r="J30" i="17"/>
  <c r="J40"/>
  <c r="L40"/>
  <c r="M40"/>
  <c r="N40"/>
  <c r="O40"/>
  <c r="J32"/>
  <c r="J41"/>
  <c r="L41"/>
  <c r="M41"/>
  <c r="N41"/>
  <c r="O41"/>
  <c r="O44"/>
  <c r="E5" i="12"/>
  <c r="L92" i="13"/>
  <c r="A77"/>
  <c r="A87"/>
  <c r="C87"/>
  <c r="H78"/>
  <c r="A88"/>
  <c r="C88"/>
  <c r="A80"/>
  <c r="A89"/>
  <c r="C89"/>
  <c r="C92"/>
  <c r="L93"/>
  <c r="M92"/>
  <c r="D87"/>
  <c r="D88"/>
  <c r="D89"/>
  <c r="D92"/>
  <c r="M93"/>
  <c r="N92"/>
  <c r="E87"/>
  <c r="E88"/>
  <c r="E89"/>
  <c r="E92"/>
  <c r="N93"/>
  <c r="F87"/>
  <c r="F88"/>
  <c r="F89"/>
  <c r="F92"/>
  <c r="O93"/>
  <c r="L94"/>
  <c r="L96"/>
  <c r="C69" i="14"/>
  <c r="D69"/>
  <c r="E69"/>
  <c r="F69"/>
  <c r="C70"/>
  <c r="C72"/>
  <c r="C117" i="15"/>
  <c r="D117"/>
  <c r="E117"/>
  <c r="F117"/>
  <c r="C118"/>
  <c r="C120"/>
  <c r="C21" i="16"/>
  <c r="D21"/>
  <c r="E21"/>
  <c r="F21"/>
  <c r="C22"/>
  <c r="C24"/>
  <c r="L44" i="17"/>
  <c r="H77" i="16"/>
  <c r="A29" i="17"/>
  <c r="A39"/>
  <c r="C39"/>
  <c r="H78" i="16"/>
  <c r="A30" i="17"/>
  <c r="A40"/>
  <c r="C40"/>
  <c r="H79" i="16"/>
  <c r="A31" i="17"/>
  <c r="A41"/>
  <c r="C41"/>
  <c r="C44"/>
  <c r="L45"/>
  <c r="M44"/>
  <c r="D39"/>
  <c r="D40"/>
  <c r="D41"/>
  <c r="D44"/>
  <c r="M45"/>
  <c r="N44"/>
  <c r="E39"/>
  <c r="E40"/>
  <c r="E41"/>
  <c r="E44"/>
  <c r="N45"/>
  <c r="F39"/>
  <c r="F40"/>
  <c r="F41"/>
  <c r="F44"/>
  <c r="O45"/>
  <c r="L46"/>
  <c r="L48"/>
  <c r="C93" i="18"/>
  <c r="D93"/>
  <c r="E93"/>
  <c r="F93"/>
  <c r="C94"/>
  <c r="C96"/>
  <c r="L69" i="19"/>
  <c r="M69"/>
  <c r="N69"/>
  <c r="O69"/>
  <c r="L70"/>
  <c r="L72"/>
  <c r="L21" i="20"/>
  <c r="M21"/>
  <c r="N21"/>
  <c r="O21"/>
  <c r="L22"/>
  <c r="L24"/>
  <c r="C45" i="21"/>
  <c r="D45"/>
  <c r="E45"/>
  <c r="F45"/>
  <c r="C46"/>
  <c r="C48"/>
  <c r="C5" i="12"/>
  <c r="L117" i="13"/>
  <c r="M117"/>
  <c r="N117"/>
  <c r="O117"/>
  <c r="L118"/>
  <c r="L120"/>
  <c r="Q101"/>
  <c r="A5" i="14"/>
  <c r="A15"/>
  <c r="C15"/>
  <c r="Q102" i="13"/>
  <c r="A6" i="14"/>
  <c r="A16"/>
  <c r="C16"/>
  <c r="Q103" i="13"/>
  <c r="A7" i="14"/>
  <c r="A17"/>
  <c r="C17"/>
  <c r="C20"/>
  <c r="J6"/>
  <c r="J16"/>
  <c r="L16"/>
  <c r="L20"/>
  <c r="C21"/>
  <c r="D15"/>
  <c r="D16"/>
  <c r="D17"/>
  <c r="D20"/>
  <c r="M16"/>
  <c r="M20"/>
  <c r="D21"/>
  <c r="E15"/>
  <c r="E16"/>
  <c r="E17"/>
  <c r="E20"/>
  <c r="N16"/>
  <c r="N20"/>
  <c r="E21"/>
  <c r="F15"/>
  <c r="F16"/>
  <c r="F17"/>
  <c r="F20"/>
  <c r="O16"/>
  <c r="O20"/>
  <c r="F21"/>
  <c r="C22"/>
  <c r="C24"/>
  <c r="C69" i="15"/>
  <c r="D69"/>
  <c r="E69"/>
  <c r="F69"/>
  <c r="C70"/>
  <c r="C72"/>
  <c r="C93" i="16"/>
  <c r="D93"/>
  <c r="E93"/>
  <c r="F93"/>
  <c r="C94"/>
  <c r="C96"/>
  <c r="C45" i="17"/>
  <c r="D45"/>
  <c r="E45"/>
  <c r="F45"/>
  <c r="C46"/>
  <c r="C48"/>
  <c r="L21" i="18"/>
  <c r="M21"/>
  <c r="N21"/>
  <c r="O21"/>
  <c r="L22"/>
  <c r="L24"/>
  <c r="L93" i="19"/>
  <c r="M93"/>
  <c r="N93"/>
  <c r="O93"/>
  <c r="L94"/>
  <c r="L96"/>
  <c r="L69" i="20"/>
  <c r="M69"/>
  <c r="N69"/>
  <c r="O69"/>
  <c r="L70"/>
  <c r="L72"/>
  <c r="Q53"/>
  <c r="J5" i="21"/>
  <c r="J15"/>
  <c r="L15"/>
  <c r="Q54" i="20"/>
  <c r="J6" i="21"/>
  <c r="J16"/>
  <c r="L16"/>
  <c r="Q55" i="20"/>
  <c r="J7" i="21"/>
  <c r="J17"/>
  <c r="L17"/>
  <c r="L20"/>
  <c r="Q29" i="20"/>
  <c r="A5" i="21"/>
  <c r="A15"/>
  <c r="C15"/>
  <c r="Q30" i="20"/>
  <c r="A6" i="21"/>
  <c r="A16"/>
  <c r="C16"/>
  <c r="Q31" i="20"/>
  <c r="A7" i="21"/>
  <c r="A17"/>
  <c r="C17"/>
  <c r="C20"/>
  <c r="L21"/>
  <c r="M15"/>
  <c r="M16"/>
  <c r="M17"/>
  <c r="M20"/>
  <c r="D15"/>
  <c r="D16"/>
  <c r="D17"/>
  <c r="D20"/>
  <c r="M21"/>
  <c r="N15"/>
  <c r="N16"/>
  <c r="N17"/>
  <c r="N20"/>
  <c r="E15"/>
  <c r="E16"/>
  <c r="E17"/>
  <c r="E20"/>
  <c r="N21"/>
  <c r="O15"/>
  <c r="O16"/>
  <c r="O17"/>
  <c r="O20"/>
  <c r="F15"/>
  <c r="F16"/>
  <c r="F17"/>
  <c r="F20"/>
  <c r="O21"/>
  <c r="L22"/>
  <c r="L24"/>
  <c r="C6" i="12"/>
  <c r="E6"/>
  <c r="E4"/>
  <c r="C93" i="13"/>
  <c r="D93"/>
  <c r="E93"/>
  <c r="F93"/>
  <c r="C94"/>
  <c r="C96"/>
  <c r="L21" i="14"/>
  <c r="M21"/>
  <c r="N21"/>
  <c r="O21"/>
  <c r="L22"/>
  <c r="L24"/>
  <c r="C45" i="15"/>
  <c r="D45"/>
  <c r="E45"/>
  <c r="F45"/>
  <c r="C46"/>
  <c r="C48"/>
  <c r="C117" i="16"/>
  <c r="D117"/>
  <c r="E117"/>
  <c r="F117"/>
  <c r="C118"/>
  <c r="C120"/>
  <c r="C21" i="17"/>
  <c r="D21"/>
  <c r="E21"/>
  <c r="F21"/>
  <c r="C22"/>
  <c r="C24"/>
  <c r="L69" i="18"/>
  <c r="M69"/>
  <c r="N69"/>
  <c r="O69"/>
  <c r="L70"/>
  <c r="L72"/>
  <c r="L117" i="19"/>
  <c r="M117"/>
  <c r="N117"/>
  <c r="O117"/>
  <c r="L118"/>
  <c r="L120"/>
  <c r="L45" i="20"/>
  <c r="M45"/>
  <c r="N45"/>
  <c r="O45"/>
  <c r="L46"/>
  <c r="L48"/>
  <c r="C21" i="21"/>
  <c r="D21"/>
  <c r="E21"/>
  <c r="F21"/>
  <c r="C22"/>
  <c r="C24"/>
  <c r="C4" i="12"/>
  <c r="F101" i="21"/>
  <c r="G101"/>
  <c r="Q78"/>
  <c r="Q103"/>
  <c r="Q102"/>
  <c r="Q101"/>
  <c r="H102"/>
  <c r="H103"/>
  <c r="H101"/>
  <c r="Q79"/>
  <c r="Q77"/>
  <c r="H78"/>
  <c r="H79"/>
  <c r="H77"/>
  <c r="Q54"/>
  <c r="Q55"/>
  <c r="Q53"/>
  <c r="H54"/>
  <c r="H55"/>
  <c r="H53"/>
  <c r="Q30"/>
  <c r="Q31"/>
  <c r="Q29"/>
  <c r="H30"/>
  <c r="H31"/>
  <c r="H29"/>
  <c r="Q6"/>
  <c r="Q5"/>
  <c r="Q7"/>
  <c r="H6"/>
  <c r="H7"/>
  <c r="H5"/>
  <c r="F29"/>
  <c r="G29"/>
  <c r="P111"/>
  <c r="G111"/>
  <c r="F56"/>
  <c r="G56"/>
  <c r="G39"/>
  <c r="E35"/>
  <c r="C35"/>
  <c r="P65"/>
  <c r="P113"/>
  <c r="P64"/>
  <c r="P112"/>
  <c r="P63"/>
  <c r="O53"/>
  <c r="O54"/>
  <c r="O55"/>
  <c r="O59"/>
  <c r="N59"/>
  <c r="M59"/>
  <c r="L59"/>
  <c r="O101"/>
  <c r="O102"/>
  <c r="O103"/>
  <c r="O107"/>
  <c r="N107"/>
  <c r="M107"/>
  <c r="L107"/>
  <c r="P55"/>
  <c r="P103"/>
  <c r="P54"/>
  <c r="P102"/>
  <c r="P53"/>
  <c r="P101"/>
  <c r="P41"/>
  <c r="G89"/>
  <c r="P40"/>
  <c r="G88"/>
  <c r="P39"/>
  <c r="G87"/>
  <c r="O29"/>
  <c r="O30"/>
  <c r="O31"/>
  <c r="O35"/>
  <c r="N35"/>
  <c r="M35"/>
  <c r="L35"/>
  <c r="F77"/>
  <c r="F78"/>
  <c r="F79"/>
  <c r="F83"/>
  <c r="E83"/>
  <c r="D83"/>
  <c r="C83"/>
  <c r="P31"/>
  <c r="G79"/>
  <c r="P30"/>
  <c r="G78"/>
  <c r="P29"/>
  <c r="G77"/>
  <c r="P17"/>
  <c r="P89"/>
  <c r="P16"/>
  <c r="P88"/>
  <c r="P15"/>
  <c r="P87"/>
  <c r="O5"/>
  <c r="O6"/>
  <c r="O7"/>
  <c r="O11"/>
  <c r="N11"/>
  <c r="M11"/>
  <c r="L11"/>
  <c r="O77"/>
  <c r="O78"/>
  <c r="O79"/>
  <c r="O83"/>
  <c r="N83"/>
  <c r="M83"/>
  <c r="L83"/>
  <c r="P7"/>
  <c r="P79"/>
  <c r="P6"/>
  <c r="P78"/>
  <c r="P5"/>
  <c r="P77"/>
  <c r="G17"/>
  <c r="G113"/>
  <c r="G16"/>
  <c r="G112"/>
  <c r="G15"/>
  <c r="F5"/>
  <c r="F6"/>
  <c r="F7"/>
  <c r="F11"/>
  <c r="E11"/>
  <c r="D11"/>
  <c r="C11"/>
  <c r="F102"/>
  <c r="F103"/>
  <c r="F107"/>
  <c r="E107"/>
  <c r="D107"/>
  <c r="C107"/>
  <c r="G7"/>
  <c r="G103"/>
  <c r="G6"/>
  <c r="G102"/>
  <c r="G5"/>
  <c r="G41"/>
  <c r="G65"/>
  <c r="G40"/>
  <c r="G64"/>
  <c r="G63"/>
  <c r="F30"/>
  <c r="F31"/>
  <c r="F35"/>
  <c r="D35"/>
  <c r="F54"/>
  <c r="F55"/>
  <c r="F59"/>
  <c r="E59"/>
  <c r="D59"/>
  <c r="C59"/>
  <c r="G31"/>
  <c r="G55"/>
  <c r="G30"/>
  <c r="G54"/>
  <c r="C107" i="20"/>
  <c r="O6"/>
  <c r="O8"/>
  <c r="F32"/>
  <c r="P6"/>
  <c r="O7"/>
  <c r="O11"/>
  <c r="Q8"/>
  <c r="P15"/>
  <c r="P8"/>
  <c r="L11"/>
  <c r="G29" i="6"/>
  <c r="H29"/>
  <c r="A39"/>
  <c r="C39"/>
  <c r="D39"/>
  <c r="E39"/>
  <c r="F39"/>
  <c r="G30"/>
  <c r="H30"/>
  <c r="A40"/>
  <c r="C40"/>
  <c r="D40"/>
  <c r="E40"/>
  <c r="F40"/>
  <c r="G31"/>
  <c r="H31"/>
  <c r="A41"/>
  <c r="C41"/>
  <c r="D41"/>
  <c r="E41"/>
  <c r="F41"/>
  <c r="F44"/>
  <c r="G80" i="14"/>
  <c r="H80"/>
  <c r="A89"/>
  <c r="C89"/>
  <c r="D89"/>
  <c r="E89"/>
  <c r="F89"/>
  <c r="P32"/>
  <c r="G32"/>
  <c r="G8" i="19"/>
  <c r="P5" i="6"/>
  <c r="Q5"/>
  <c r="J15"/>
  <c r="L15"/>
  <c r="M15"/>
  <c r="N15"/>
  <c r="O15"/>
  <c r="P6"/>
  <c r="Q6"/>
  <c r="J16"/>
  <c r="L16"/>
  <c r="M16"/>
  <c r="N16"/>
  <c r="O16"/>
  <c r="P7"/>
  <c r="Q7"/>
  <c r="J17"/>
  <c r="L17"/>
  <c r="M17"/>
  <c r="N17"/>
  <c r="O17"/>
  <c r="O20"/>
  <c r="G5"/>
  <c r="H5"/>
  <c r="A15"/>
  <c r="C15"/>
  <c r="D15"/>
  <c r="E15"/>
  <c r="F15"/>
  <c r="G6"/>
  <c r="H6"/>
  <c r="A16"/>
  <c r="C16"/>
  <c r="D16"/>
  <c r="E16"/>
  <c r="F16"/>
  <c r="G7"/>
  <c r="H7"/>
  <c r="A17"/>
  <c r="C17"/>
  <c r="D17"/>
  <c r="E17"/>
  <c r="F17"/>
  <c r="F20"/>
  <c r="G8" i="13"/>
  <c r="H8"/>
  <c r="G101" i="6"/>
  <c r="H101"/>
  <c r="A111"/>
  <c r="C111"/>
  <c r="D111"/>
  <c r="E111"/>
  <c r="F111"/>
  <c r="G102"/>
  <c r="H102"/>
  <c r="A112"/>
  <c r="C112"/>
  <c r="D112"/>
  <c r="E112"/>
  <c r="F112"/>
  <c r="G104"/>
  <c r="H104"/>
  <c r="A113"/>
  <c r="C113"/>
  <c r="D113"/>
  <c r="E113"/>
  <c r="F113"/>
  <c r="F116"/>
  <c r="P53"/>
  <c r="Q53"/>
  <c r="J63"/>
  <c r="L63"/>
  <c r="M63"/>
  <c r="N63"/>
  <c r="O63"/>
  <c r="P54"/>
  <c r="Q54"/>
  <c r="J64"/>
  <c r="L64"/>
  <c r="M64"/>
  <c r="N64"/>
  <c r="O64"/>
  <c r="P55"/>
  <c r="Q55"/>
  <c r="J65"/>
  <c r="L65"/>
  <c r="M65"/>
  <c r="N65"/>
  <c r="O65"/>
  <c r="O68"/>
  <c r="P77"/>
  <c r="Q77"/>
  <c r="J87"/>
  <c r="L87"/>
  <c r="M87"/>
  <c r="N87"/>
  <c r="O87"/>
  <c r="P80"/>
  <c r="Q80"/>
  <c r="J88"/>
  <c r="L88"/>
  <c r="M88"/>
  <c r="N88"/>
  <c r="O88"/>
  <c r="P81"/>
  <c r="Q81"/>
  <c r="J89"/>
  <c r="L89"/>
  <c r="M89"/>
  <c r="N89"/>
  <c r="O89"/>
  <c r="O92"/>
  <c r="G102" i="13"/>
  <c r="G103"/>
  <c r="G53" i="6"/>
  <c r="H53"/>
  <c r="A63"/>
  <c r="C63"/>
  <c r="D63"/>
  <c r="E63"/>
  <c r="F63"/>
  <c r="G56"/>
  <c r="H56"/>
  <c r="A64"/>
  <c r="C64"/>
  <c r="D64"/>
  <c r="E64"/>
  <c r="F64"/>
  <c r="G57"/>
  <c r="H57"/>
  <c r="A65"/>
  <c r="C65"/>
  <c r="D65"/>
  <c r="E65"/>
  <c r="F65"/>
  <c r="F68"/>
  <c r="G78" i="13"/>
  <c r="P8" i="14"/>
  <c r="Q8"/>
  <c r="J15"/>
  <c r="L15"/>
  <c r="M15"/>
  <c r="N15"/>
  <c r="O15"/>
  <c r="P7"/>
  <c r="Q7"/>
  <c r="J17"/>
  <c r="L17"/>
  <c r="M17"/>
  <c r="N17"/>
  <c r="O17"/>
  <c r="G77" i="6"/>
  <c r="H77"/>
  <c r="A87"/>
  <c r="C87"/>
  <c r="D87"/>
  <c r="E87"/>
  <c r="F87"/>
  <c r="G78"/>
  <c r="H78"/>
  <c r="A88"/>
  <c r="C88"/>
  <c r="D88"/>
  <c r="E88"/>
  <c r="F88"/>
  <c r="G79"/>
  <c r="H79"/>
  <c r="A89"/>
  <c r="C89"/>
  <c r="D89"/>
  <c r="E89"/>
  <c r="F89"/>
  <c r="F92"/>
  <c r="A15" i="13"/>
  <c r="C15"/>
  <c r="D15"/>
  <c r="E15"/>
  <c r="F15"/>
  <c r="P57" i="15"/>
  <c r="Q57"/>
  <c r="J64"/>
  <c r="L64"/>
  <c r="M64"/>
  <c r="N64"/>
  <c r="O64"/>
  <c r="P29" i="6"/>
  <c r="Q29"/>
  <c r="J39"/>
  <c r="L39"/>
  <c r="M39"/>
  <c r="N39"/>
  <c r="O39"/>
  <c r="P30"/>
  <c r="Q30"/>
  <c r="J40"/>
  <c r="L40"/>
  <c r="M40"/>
  <c r="N40"/>
  <c r="O40"/>
  <c r="P31"/>
  <c r="Q31"/>
  <c r="J41"/>
  <c r="L41"/>
  <c r="M41"/>
  <c r="N41"/>
  <c r="O41"/>
  <c r="O44"/>
  <c r="C44"/>
  <c r="L44"/>
  <c r="C45"/>
  <c r="D44"/>
  <c r="M44"/>
  <c r="D45"/>
  <c r="E44"/>
  <c r="N44"/>
  <c r="E45"/>
  <c r="F45"/>
  <c r="C46"/>
  <c r="C48"/>
  <c r="L20"/>
  <c r="C20"/>
  <c r="L21"/>
  <c r="M20"/>
  <c r="D20"/>
  <c r="M21"/>
  <c r="N20"/>
  <c r="E20"/>
  <c r="N21"/>
  <c r="O21"/>
  <c r="L22"/>
  <c r="L24"/>
  <c r="C21"/>
  <c r="D21"/>
  <c r="E21"/>
  <c r="F21"/>
  <c r="C22"/>
  <c r="C24"/>
  <c r="C116"/>
  <c r="P101"/>
  <c r="Q101"/>
  <c r="J111"/>
  <c r="L111"/>
  <c r="P102"/>
  <c r="Q102"/>
  <c r="J112"/>
  <c r="L112"/>
  <c r="P103"/>
  <c r="Q103"/>
  <c r="J113"/>
  <c r="L113"/>
  <c r="L116"/>
  <c r="C117"/>
  <c r="D116"/>
  <c r="M111"/>
  <c r="M112"/>
  <c r="M113"/>
  <c r="M116"/>
  <c r="D117"/>
  <c r="E116"/>
  <c r="N111"/>
  <c r="N112"/>
  <c r="N113"/>
  <c r="N116"/>
  <c r="E117"/>
  <c r="O111"/>
  <c r="O112"/>
  <c r="O113"/>
  <c r="O116"/>
  <c r="F117"/>
  <c r="C118"/>
  <c r="C120"/>
  <c r="L68"/>
  <c r="C68"/>
  <c r="L69"/>
  <c r="M68"/>
  <c r="D68"/>
  <c r="M69"/>
  <c r="N68"/>
  <c r="E68"/>
  <c r="N69"/>
  <c r="O69"/>
  <c r="L70"/>
  <c r="L72"/>
  <c r="C69"/>
  <c r="D69"/>
  <c r="E69"/>
  <c r="F69"/>
  <c r="C70"/>
  <c r="C72"/>
  <c r="C92"/>
  <c r="L92"/>
  <c r="C93"/>
  <c r="D92"/>
  <c r="M92"/>
  <c r="D93"/>
  <c r="E92"/>
  <c r="N92"/>
  <c r="E93"/>
  <c r="F93"/>
  <c r="C94"/>
  <c r="C96"/>
  <c r="G8" i="16"/>
  <c r="H8"/>
  <c r="A17"/>
  <c r="C17"/>
  <c r="D17"/>
  <c r="E17"/>
  <c r="F17"/>
  <c r="L45" i="6"/>
  <c r="M45"/>
  <c r="N45"/>
  <c r="O45"/>
  <c r="L46"/>
  <c r="L48"/>
  <c r="D107" i="20"/>
  <c r="E107"/>
  <c r="G111"/>
  <c r="G113"/>
  <c r="G65"/>
  <c r="P41"/>
  <c r="P16"/>
  <c r="N35"/>
  <c r="M35"/>
  <c r="L35"/>
  <c r="N83"/>
  <c r="M83"/>
  <c r="L83"/>
  <c r="P31"/>
  <c r="O31"/>
  <c r="P89"/>
  <c r="P79"/>
  <c r="O79"/>
  <c r="P40"/>
  <c r="P30"/>
  <c r="O30"/>
  <c r="P88"/>
  <c r="P78"/>
  <c r="O78"/>
  <c r="P39"/>
  <c r="P29"/>
  <c r="O29"/>
  <c r="O35"/>
  <c r="P87"/>
  <c r="P77"/>
  <c r="O77"/>
  <c r="O83"/>
  <c r="N59"/>
  <c r="M59"/>
  <c r="L59"/>
  <c r="E35"/>
  <c r="D35"/>
  <c r="C35"/>
  <c r="P65"/>
  <c r="P55"/>
  <c r="O55"/>
  <c r="G41"/>
  <c r="G31"/>
  <c r="F31"/>
  <c r="P64"/>
  <c r="P54"/>
  <c r="O54"/>
  <c r="G40"/>
  <c r="G30"/>
  <c r="F30"/>
  <c r="P63"/>
  <c r="P53"/>
  <c r="O53"/>
  <c r="O59"/>
  <c r="G39"/>
  <c r="F35"/>
  <c r="N11"/>
  <c r="M11"/>
  <c r="N107"/>
  <c r="M107"/>
  <c r="L107"/>
  <c r="P17"/>
  <c r="P7"/>
  <c r="P113"/>
  <c r="P103"/>
  <c r="O103"/>
  <c r="P112"/>
  <c r="P102"/>
  <c r="O102"/>
  <c r="P111"/>
  <c r="P101"/>
  <c r="O101"/>
  <c r="O107"/>
  <c r="E83"/>
  <c r="D83"/>
  <c r="C83"/>
  <c r="E11"/>
  <c r="D11"/>
  <c r="C11"/>
  <c r="G89"/>
  <c r="G79"/>
  <c r="F79"/>
  <c r="G17"/>
  <c r="G7"/>
  <c r="F7"/>
  <c r="G88"/>
  <c r="G78"/>
  <c r="F78"/>
  <c r="G16"/>
  <c r="G6"/>
  <c r="F6"/>
  <c r="G87"/>
  <c r="G77"/>
  <c r="F77"/>
  <c r="F83"/>
  <c r="G15"/>
  <c r="G5"/>
  <c r="F5"/>
  <c r="F11"/>
  <c r="E59"/>
  <c r="D59"/>
  <c r="C59"/>
  <c r="G103"/>
  <c r="F103"/>
  <c r="G101"/>
  <c r="F101"/>
  <c r="F102"/>
  <c r="F107"/>
  <c r="G55"/>
  <c r="F55"/>
  <c r="G64"/>
  <c r="G54"/>
  <c r="F54"/>
  <c r="G112"/>
  <c r="G102"/>
  <c r="G63"/>
  <c r="G53"/>
  <c r="F53"/>
  <c r="F59"/>
  <c r="G9" i="19"/>
  <c r="F9"/>
  <c r="O56"/>
  <c r="P56"/>
  <c r="O29"/>
  <c r="P29"/>
  <c r="N107"/>
  <c r="L107"/>
  <c r="M107"/>
  <c r="P111"/>
  <c r="P112"/>
  <c r="P101"/>
  <c r="O101"/>
  <c r="E107"/>
  <c r="C107"/>
  <c r="G113"/>
  <c r="G111"/>
  <c r="G101"/>
  <c r="G102"/>
  <c r="F103"/>
  <c r="F102"/>
  <c r="F101"/>
  <c r="P89"/>
  <c r="D83"/>
  <c r="G88"/>
  <c r="G89"/>
  <c r="G87"/>
  <c r="M59"/>
  <c r="Q56"/>
  <c r="P64"/>
  <c r="P65"/>
  <c r="Q53"/>
  <c r="P63"/>
  <c r="G64"/>
  <c r="G63"/>
  <c r="M35"/>
  <c r="P39"/>
  <c r="E35"/>
  <c r="G41"/>
  <c r="G39"/>
  <c r="G40"/>
  <c r="G29"/>
  <c r="F29"/>
  <c r="N11"/>
  <c r="P17"/>
  <c r="P15"/>
  <c r="D11"/>
  <c r="E11"/>
  <c r="C11"/>
  <c r="G17"/>
  <c r="G16"/>
  <c r="G6"/>
  <c r="G15"/>
  <c r="D35"/>
  <c r="C35"/>
  <c r="E83"/>
  <c r="C83"/>
  <c r="G31"/>
  <c r="F31"/>
  <c r="G79"/>
  <c r="F79"/>
  <c r="G30"/>
  <c r="F30"/>
  <c r="G78"/>
  <c r="F78"/>
  <c r="G77"/>
  <c r="F77"/>
  <c r="F83"/>
  <c r="N59"/>
  <c r="L59"/>
  <c r="F8"/>
  <c r="F6"/>
  <c r="F11"/>
  <c r="P55"/>
  <c r="O55"/>
  <c r="P53"/>
  <c r="O53"/>
  <c r="O59"/>
  <c r="N35"/>
  <c r="L35"/>
  <c r="P102"/>
  <c r="O102"/>
  <c r="P113"/>
  <c r="P103"/>
  <c r="O103"/>
  <c r="P41"/>
  <c r="P31"/>
  <c r="O31"/>
  <c r="P40"/>
  <c r="P30"/>
  <c r="O30"/>
  <c r="M11"/>
  <c r="L11"/>
  <c r="D107"/>
  <c r="P7"/>
  <c r="O7"/>
  <c r="G103"/>
  <c r="P16"/>
  <c r="P6"/>
  <c r="O6"/>
  <c r="G112"/>
  <c r="P5"/>
  <c r="O5"/>
  <c r="N83"/>
  <c r="M83"/>
  <c r="L83"/>
  <c r="E59"/>
  <c r="D59"/>
  <c r="C59"/>
  <c r="P79"/>
  <c r="O79"/>
  <c r="G65"/>
  <c r="G55"/>
  <c r="F55"/>
  <c r="P88"/>
  <c r="P78"/>
  <c r="O78"/>
  <c r="G54"/>
  <c r="F54"/>
  <c r="P87"/>
  <c r="P77"/>
  <c r="O77"/>
  <c r="O83"/>
  <c r="G53"/>
  <c r="F53"/>
  <c r="P41" i="18"/>
  <c r="P39"/>
  <c r="P40"/>
  <c r="O104"/>
  <c r="P112"/>
  <c r="P113"/>
  <c r="P111"/>
  <c r="G112"/>
  <c r="G113"/>
  <c r="G111"/>
  <c r="F78"/>
  <c r="F79"/>
  <c r="P87"/>
  <c r="L83"/>
  <c r="M83"/>
  <c r="N83"/>
  <c r="O80"/>
  <c r="P80"/>
  <c r="O81"/>
  <c r="P81"/>
  <c r="Q78"/>
  <c r="P88"/>
  <c r="Q79"/>
  <c r="P89"/>
  <c r="Q77"/>
  <c r="A5" i="19"/>
  <c r="D83" i="18"/>
  <c r="G79"/>
  <c r="H78"/>
  <c r="G88"/>
  <c r="G89"/>
  <c r="G87"/>
  <c r="L59"/>
  <c r="M59"/>
  <c r="N59"/>
  <c r="P65"/>
  <c r="P63"/>
  <c r="P56"/>
  <c r="P57"/>
  <c r="O56"/>
  <c r="O57"/>
  <c r="F56"/>
  <c r="G63"/>
  <c r="G64"/>
  <c r="G65"/>
  <c r="E35"/>
  <c r="G40"/>
  <c r="G41"/>
  <c r="G39"/>
  <c r="G29"/>
  <c r="F32"/>
  <c r="F33"/>
  <c r="F31"/>
  <c r="F29"/>
  <c r="D35"/>
  <c r="C35"/>
  <c r="P16"/>
  <c r="P17"/>
  <c r="P15"/>
  <c r="G16"/>
  <c r="G17"/>
  <c r="G15"/>
  <c r="G56"/>
  <c r="F6"/>
  <c r="G6"/>
  <c r="F7"/>
  <c r="G7"/>
  <c r="E59"/>
  <c r="D59"/>
  <c r="C59"/>
  <c r="P79"/>
  <c r="O79"/>
  <c r="G55"/>
  <c r="F55"/>
  <c r="G54"/>
  <c r="F54"/>
  <c r="N35"/>
  <c r="M35"/>
  <c r="L35"/>
  <c r="E11"/>
  <c r="D11"/>
  <c r="C11"/>
  <c r="P31"/>
  <c r="O31"/>
  <c r="P30"/>
  <c r="O30"/>
  <c r="P29"/>
  <c r="O29"/>
  <c r="G5"/>
  <c r="F5"/>
  <c r="E107"/>
  <c r="D107"/>
  <c r="C107"/>
  <c r="G103"/>
  <c r="F103"/>
  <c r="F101"/>
  <c r="F102"/>
  <c r="F107"/>
  <c r="G31"/>
  <c r="G102"/>
  <c r="G30"/>
  <c r="F30"/>
  <c r="G101"/>
  <c r="E83"/>
  <c r="C83"/>
  <c r="N11"/>
  <c r="M11"/>
  <c r="L11"/>
  <c r="P7"/>
  <c r="O7"/>
  <c r="G78"/>
  <c r="P6"/>
  <c r="O6"/>
  <c r="G77"/>
  <c r="F77"/>
  <c r="P5"/>
  <c r="O5"/>
  <c r="O11"/>
  <c r="N107"/>
  <c r="M107"/>
  <c r="L107"/>
  <c r="P103"/>
  <c r="O103"/>
  <c r="P55"/>
  <c r="O55"/>
  <c r="O59"/>
  <c r="P102"/>
  <c r="O102"/>
  <c r="P64"/>
  <c r="L59" i="17"/>
  <c r="P113"/>
  <c r="Q101"/>
  <c r="P111"/>
  <c r="G112"/>
  <c r="G113"/>
  <c r="H101"/>
  <c r="G111"/>
  <c r="P87"/>
  <c r="G88"/>
  <c r="G89"/>
  <c r="P53"/>
  <c r="P55"/>
  <c r="P64"/>
  <c r="G64"/>
  <c r="G65"/>
  <c r="G63"/>
  <c r="P41"/>
  <c r="P40"/>
  <c r="G40"/>
  <c r="G39"/>
  <c r="P16"/>
  <c r="P17"/>
  <c r="P15"/>
  <c r="G16"/>
  <c r="G17"/>
  <c r="G15"/>
  <c r="F102"/>
  <c r="G102"/>
  <c r="O104"/>
  <c r="O105"/>
  <c r="F80"/>
  <c r="O55"/>
  <c r="N83"/>
  <c r="M83"/>
  <c r="L83"/>
  <c r="E11"/>
  <c r="D11"/>
  <c r="C11"/>
  <c r="P89"/>
  <c r="P79"/>
  <c r="O79"/>
  <c r="G7"/>
  <c r="F7"/>
  <c r="P78"/>
  <c r="O78"/>
  <c r="G6"/>
  <c r="F6"/>
  <c r="P77"/>
  <c r="O77"/>
  <c r="O83"/>
  <c r="G5"/>
  <c r="F5"/>
  <c r="E107"/>
  <c r="D107"/>
  <c r="C107"/>
  <c r="E35"/>
  <c r="D35"/>
  <c r="C35"/>
  <c r="G103"/>
  <c r="F103"/>
  <c r="G31"/>
  <c r="F31"/>
  <c r="G30"/>
  <c r="F30"/>
  <c r="G101"/>
  <c r="F101"/>
  <c r="G29"/>
  <c r="F29"/>
  <c r="N107"/>
  <c r="M107"/>
  <c r="L107"/>
  <c r="N11"/>
  <c r="M11"/>
  <c r="L11"/>
  <c r="P103"/>
  <c r="O103"/>
  <c r="P7"/>
  <c r="O7"/>
  <c r="P6"/>
  <c r="O6"/>
  <c r="P5"/>
  <c r="O5"/>
  <c r="O11"/>
  <c r="N59"/>
  <c r="M59"/>
  <c r="E83"/>
  <c r="D83"/>
  <c r="C83"/>
  <c r="G79"/>
  <c r="F79"/>
  <c r="P54"/>
  <c r="O54"/>
  <c r="O53"/>
  <c r="O59"/>
  <c r="G87"/>
  <c r="G77"/>
  <c r="F77"/>
  <c r="E59"/>
  <c r="D59"/>
  <c r="C59"/>
  <c r="N35"/>
  <c r="M35"/>
  <c r="L35"/>
  <c r="P32"/>
  <c r="O32"/>
  <c r="G55"/>
  <c r="F55"/>
  <c r="G54"/>
  <c r="F54"/>
  <c r="P30"/>
  <c r="O30"/>
  <c r="G53"/>
  <c r="F53"/>
  <c r="P29"/>
  <c r="O29"/>
  <c r="G16" i="16"/>
  <c r="H7"/>
  <c r="J31" i="17"/>
  <c r="G15" i="16"/>
  <c r="G111" i="15"/>
  <c r="H103"/>
  <c r="A7" i="16"/>
  <c r="G63" i="14"/>
  <c r="M83" i="16"/>
  <c r="N83"/>
  <c r="O77"/>
  <c r="O79"/>
  <c r="O80"/>
  <c r="O81"/>
  <c r="O82"/>
  <c r="O83"/>
  <c r="L83"/>
  <c r="P88"/>
  <c r="P82"/>
  <c r="P79"/>
  <c r="P87"/>
  <c r="O102"/>
  <c r="P102"/>
  <c r="O103"/>
  <c r="P103"/>
  <c r="P112"/>
  <c r="G88" i="15"/>
  <c r="P113" i="16"/>
  <c r="P111"/>
  <c r="G112"/>
  <c r="G113"/>
  <c r="G111"/>
  <c r="G88"/>
  <c r="G89"/>
  <c r="G87"/>
  <c r="O54"/>
  <c r="P54"/>
  <c r="O55"/>
  <c r="P55"/>
  <c r="P64"/>
  <c r="P65"/>
  <c r="P63"/>
  <c r="F54"/>
  <c r="G54"/>
  <c r="F55"/>
  <c r="G55"/>
  <c r="G64"/>
  <c r="G65"/>
  <c r="G63"/>
  <c r="C59"/>
  <c r="Q32"/>
  <c r="P41"/>
  <c r="P32"/>
  <c r="P40"/>
  <c r="P39"/>
  <c r="F31"/>
  <c r="G40"/>
  <c r="G41"/>
  <c r="G39"/>
  <c r="P16"/>
  <c r="P17"/>
  <c r="P15"/>
  <c r="P5"/>
  <c r="P6"/>
  <c r="P7"/>
  <c r="O5"/>
  <c r="O6"/>
  <c r="O7"/>
  <c r="G6"/>
  <c r="G5"/>
  <c r="N35"/>
  <c r="M35"/>
  <c r="L35"/>
  <c r="E11"/>
  <c r="D11"/>
  <c r="C11"/>
  <c r="O32"/>
  <c r="F8"/>
  <c r="P30"/>
  <c r="O30"/>
  <c r="F6"/>
  <c r="P29"/>
  <c r="O29"/>
  <c r="F5"/>
  <c r="E35"/>
  <c r="D35"/>
  <c r="C35"/>
  <c r="E59"/>
  <c r="D59"/>
  <c r="G31"/>
  <c r="G30"/>
  <c r="F30"/>
  <c r="G29"/>
  <c r="F29"/>
  <c r="G53"/>
  <c r="F53"/>
  <c r="N11"/>
  <c r="M11"/>
  <c r="L11"/>
  <c r="E83"/>
  <c r="D83"/>
  <c r="C83"/>
  <c r="G79"/>
  <c r="F79"/>
  <c r="G78"/>
  <c r="F78"/>
  <c r="G77"/>
  <c r="F77"/>
  <c r="B109"/>
  <c r="N59"/>
  <c r="M59"/>
  <c r="L59"/>
  <c r="E107"/>
  <c r="D107"/>
  <c r="C107"/>
  <c r="G103"/>
  <c r="F103"/>
  <c r="G102"/>
  <c r="F102"/>
  <c r="P53"/>
  <c r="O53"/>
  <c r="G101"/>
  <c r="F101"/>
  <c r="N107"/>
  <c r="M107"/>
  <c r="L107"/>
  <c r="P77"/>
  <c r="P101"/>
  <c r="O101"/>
  <c r="P112" i="15"/>
  <c r="Q103"/>
  <c r="P113"/>
  <c r="P111"/>
  <c r="P102"/>
  <c r="P103"/>
  <c r="P101"/>
  <c r="O102"/>
  <c r="O103"/>
  <c r="O101"/>
  <c r="P88"/>
  <c r="P89"/>
  <c r="P87"/>
  <c r="D83"/>
  <c r="E83"/>
  <c r="G80"/>
  <c r="G79"/>
  <c r="G77"/>
  <c r="F80"/>
  <c r="P64"/>
  <c r="O55"/>
  <c r="O56"/>
  <c r="O57"/>
  <c r="O59"/>
  <c r="P111" i="14"/>
  <c r="G15"/>
  <c r="Q32" i="15"/>
  <c r="P40"/>
  <c r="P41" i="14"/>
  <c r="P41" i="15"/>
  <c r="P39"/>
  <c r="G87" i="14"/>
  <c r="G39" i="15"/>
  <c r="P17"/>
  <c r="F8"/>
  <c r="C11"/>
  <c r="O5" i="13"/>
  <c r="O6"/>
  <c r="O7"/>
  <c r="O8"/>
  <c r="O11"/>
  <c r="L11"/>
  <c r="H6" i="15"/>
  <c r="G16"/>
  <c r="G17"/>
  <c r="G15"/>
  <c r="G7"/>
  <c r="G5"/>
  <c r="P5" i="13"/>
  <c r="Q102" i="14"/>
  <c r="P112"/>
  <c r="G113"/>
  <c r="P77"/>
  <c r="G89"/>
  <c r="H78"/>
  <c r="J30" i="15"/>
  <c r="G77" i="14"/>
  <c r="G64"/>
  <c r="G65"/>
  <c r="O31"/>
  <c r="O32"/>
  <c r="O33"/>
  <c r="O35"/>
  <c r="N35"/>
  <c r="L35"/>
  <c r="G41"/>
  <c r="P39"/>
  <c r="H101" i="13"/>
  <c r="J29" i="14"/>
  <c r="P17"/>
  <c r="P15"/>
  <c r="O6"/>
  <c r="O7"/>
  <c r="O8"/>
  <c r="O11"/>
  <c r="P16"/>
  <c r="H77" i="13"/>
  <c r="G87"/>
  <c r="G16" i="14"/>
  <c r="G17"/>
  <c r="P6"/>
  <c r="M83" i="13"/>
  <c r="D83"/>
  <c r="E83"/>
  <c r="C83"/>
  <c r="L83"/>
  <c r="D59" i="6"/>
  <c r="E59"/>
  <c r="C59"/>
  <c r="N107" i="15"/>
  <c r="M107"/>
  <c r="L107"/>
  <c r="E107"/>
  <c r="D107"/>
  <c r="C107"/>
  <c r="G103"/>
  <c r="F103"/>
  <c r="G102"/>
  <c r="F102"/>
  <c r="G101"/>
  <c r="F101"/>
  <c r="F107"/>
  <c r="N83"/>
  <c r="M83"/>
  <c r="L83"/>
  <c r="P79"/>
  <c r="O79"/>
  <c r="F79"/>
  <c r="P78"/>
  <c r="O78"/>
  <c r="P77"/>
  <c r="O77"/>
  <c r="O83"/>
  <c r="F77"/>
  <c r="F53"/>
  <c r="F54"/>
  <c r="F55"/>
  <c r="F59"/>
  <c r="E59"/>
  <c r="D59"/>
  <c r="C59"/>
  <c r="N59"/>
  <c r="M59"/>
  <c r="L59"/>
  <c r="P55"/>
  <c r="G55"/>
  <c r="G54"/>
  <c r="G53"/>
  <c r="B37"/>
  <c r="N35"/>
  <c r="M35"/>
  <c r="L35"/>
  <c r="E35"/>
  <c r="D35"/>
  <c r="C35"/>
  <c r="P32"/>
  <c r="O32"/>
  <c r="P31"/>
  <c r="O31"/>
  <c r="G31"/>
  <c r="F31"/>
  <c r="G30"/>
  <c r="F30"/>
  <c r="P29"/>
  <c r="O29"/>
  <c r="O35"/>
  <c r="G29"/>
  <c r="F29"/>
  <c r="F35"/>
  <c r="N11"/>
  <c r="M11"/>
  <c r="L11"/>
  <c r="E11"/>
  <c r="D11"/>
  <c r="P7"/>
  <c r="O7"/>
  <c r="F7"/>
  <c r="P6"/>
  <c r="O6"/>
  <c r="P5"/>
  <c r="O5"/>
  <c r="O11"/>
  <c r="F5"/>
  <c r="N107" i="14"/>
  <c r="M107"/>
  <c r="L107"/>
  <c r="F101"/>
  <c r="F102"/>
  <c r="F103"/>
  <c r="F107"/>
  <c r="E107"/>
  <c r="D107"/>
  <c r="C107"/>
  <c r="P113"/>
  <c r="P103"/>
  <c r="O103"/>
  <c r="G103"/>
  <c r="P102"/>
  <c r="O102"/>
  <c r="G102"/>
  <c r="P101"/>
  <c r="O101"/>
  <c r="O107"/>
  <c r="G101"/>
  <c r="N83"/>
  <c r="M83"/>
  <c r="L83"/>
  <c r="E83"/>
  <c r="D83"/>
  <c r="C83"/>
  <c r="F80"/>
  <c r="P78"/>
  <c r="O78"/>
  <c r="P79"/>
  <c r="O79"/>
  <c r="G78"/>
  <c r="F78"/>
  <c r="O77"/>
  <c r="F77"/>
  <c r="F83"/>
  <c r="N59"/>
  <c r="M59"/>
  <c r="L59"/>
  <c r="E59"/>
  <c r="D59"/>
  <c r="C59"/>
  <c r="P55"/>
  <c r="P65"/>
  <c r="O55"/>
  <c r="G55"/>
  <c r="F55"/>
  <c r="P54"/>
  <c r="O54"/>
  <c r="G54"/>
  <c r="F54"/>
  <c r="P53"/>
  <c r="O53"/>
  <c r="O59"/>
  <c r="G53"/>
  <c r="F53"/>
  <c r="F59"/>
  <c r="B37"/>
  <c r="M35"/>
  <c r="E35"/>
  <c r="D35"/>
  <c r="C35"/>
  <c r="P33"/>
  <c r="F32"/>
  <c r="P31"/>
  <c r="G31"/>
  <c r="F31"/>
  <c r="G29"/>
  <c r="F29"/>
  <c r="F35"/>
  <c r="N11"/>
  <c r="M11"/>
  <c r="L11"/>
  <c r="E11"/>
  <c r="D11"/>
  <c r="C11"/>
  <c r="G7"/>
  <c r="F7"/>
  <c r="G6"/>
  <c r="F6"/>
  <c r="G5"/>
  <c r="F5"/>
  <c r="F11"/>
  <c r="F77" i="13"/>
  <c r="F78"/>
  <c r="F80"/>
  <c r="F83"/>
  <c r="G77"/>
  <c r="G80"/>
  <c r="Q54"/>
  <c r="A30" i="14"/>
  <c r="Q7" i="13"/>
  <c r="A79" i="14"/>
  <c r="A7" i="19"/>
  <c r="J54"/>
  <c r="J5" i="20"/>
  <c r="O11" i="19"/>
  <c r="F59"/>
  <c r="F35"/>
  <c r="O35"/>
  <c r="F107"/>
  <c r="O107"/>
  <c r="P39" i="17"/>
  <c r="P63"/>
  <c r="P65"/>
  <c r="A53" i="18"/>
  <c r="G41" i="17"/>
  <c r="P112"/>
  <c r="J77" i="18"/>
  <c r="P88" i="17"/>
  <c r="O107" i="18"/>
  <c r="F83"/>
  <c r="O83"/>
  <c r="O35"/>
  <c r="F35"/>
  <c r="F11"/>
  <c r="F59"/>
  <c r="P89" i="16"/>
  <c r="G89" i="13"/>
  <c r="F59" i="17"/>
  <c r="F83"/>
  <c r="F35"/>
  <c r="O107"/>
  <c r="F107"/>
  <c r="F11"/>
  <c r="P64" i="14"/>
  <c r="G88"/>
  <c r="J54" i="15"/>
  <c r="G87"/>
  <c r="J31" i="16"/>
  <c r="G112" i="14"/>
  <c r="P65" i="15"/>
  <c r="G89"/>
  <c r="O35" i="17"/>
  <c r="G112" i="15"/>
  <c r="G113"/>
  <c r="O107" i="16"/>
  <c r="F107"/>
  <c r="F59"/>
  <c r="O35"/>
  <c r="G17"/>
  <c r="F11"/>
  <c r="F83"/>
  <c r="F35"/>
  <c r="O59"/>
  <c r="O11"/>
  <c r="P89" i="14"/>
  <c r="P88"/>
  <c r="P87"/>
  <c r="O107" i="15"/>
  <c r="P40" i="14"/>
  <c r="G40" i="15"/>
  <c r="G64"/>
  <c r="P15"/>
  <c r="G65"/>
  <c r="G63"/>
  <c r="G41"/>
  <c r="P16"/>
  <c r="P63" i="14"/>
  <c r="G39"/>
  <c r="O83"/>
  <c r="G111"/>
  <c r="G88" i="13"/>
  <c r="G40" i="14"/>
  <c r="J5"/>
  <c r="F11" i="15"/>
  <c r="F103" i="13"/>
  <c r="F102"/>
  <c r="P65"/>
  <c r="G40"/>
  <c r="F32"/>
  <c r="F33"/>
  <c r="P15"/>
  <c r="G17"/>
  <c r="F8"/>
  <c r="G15"/>
  <c r="N83"/>
  <c r="N59"/>
  <c r="M59"/>
  <c r="L59"/>
  <c r="P55"/>
  <c r="O55"/>
  <c r="P79"/>
  <c r="O79"/>
  <c r="P78"/>
  <c r="O78"/>
  <c r="P54"/>
  <c r="O54"/>
  <c r="P77"/>
  <c r="O77"/>
  <c r="O83"/>
  <c r="P53"/>
  <c r="O53"/>
  <c r="O59"/>
  <c r="E107"/>
  <c r="D107"/>
  <c r="C107"/>
  <c r="E11"/>
  <c r="D11"/>
  <c r="C11"/>
  <c r="G7"/>
  <c r="F7"/>
  <c r="G6"/>
  <c r="F6"/>
  <c r="G101"/>
  <c r="F101"/>
  <c r="F107"/>
  <c r="N35"/>
  <c r="M35"/>
  <c r="L35"/>
  <c r="P31"/>
  <c r="O31"/>
  <c r="P30"/>
  <c r="O30"/>
  <c r="P29"/>
  <c r="O29"/>
  <c r="O35"/>
  <c r="N107"/>
  <c r="M107"/>
  <c r="L107"/>
  <c r="N11"/>
  <c r="M11"/>
  <c r="P103"/>
  <c r="O103"/>
  <c r="P7"/>
  <c r="P102"/>
  <c r="O102"/>
  <c r="P6"/>
  <c r="P101"/>
  <c r="O101"/>
  <c r="O107"/>
  <c r="E59"/>
  <c r="D59"/>
  <c r="C59"/>
  <c r="E35"/>
  <c r="D35"/>
  <c r="C35"/>
  <c r="G55"/>
  <c r="F55"/>
  <c r="G54"/>
  <c r="F54"/>
  <c r="G53"/>
  <c r="F53"/>
  <c r="F59"/>
  <c r="G29"/>
  <c r="F29"/>
  <c r="F35"/>
  <c r="L83" i="6"/>
  <c r="M11"/>
  <c r="M35"/>
  <c r="M83"/>
  <c r="N83"/>
  <c r="C83"/>
  <c r="E107"/>
  <c r="C107"/>
  <c r="F102"/>
  <c r="F78"/>
  <c r="O55"/>
  <c r="C83" i="15"/>
  <c r="F81"/>
  <c r="F83"/>
  <c r="P63"/>
  <c r="J30" i="14"/>
  <c r="F11" i="13"/>
  <c r="G39"/>
  <c r="G63"/>
  <c r="G64"/>
  <c r="G41"/>
  <c r="G65"/>
  <c r="P111"/>
  <c r="P16"/>
  <c r="P112"/>
  <c r="P17"/>
  <c r="P113"/>
  <c r="P41"/>
  <c r="P87"/>
  <c r="P40"/>
  <c r="G111"/>
  <c r="G16"/>
  <c r="G112"/>
  <c r="G113"/>
  <c r="P88"/>
  <c r="P39"/>
  <c r="P63"/>
  <c r="P64"/>
  <c r="P89"/>
  <c r="G63" i="6"/>
  <c r="C35"/>
  <c r="O5"/>
  <c r="F56"/>
  <c r="F57"/>
  <c r="G65"/>
  <c r="F30"/>
  <c r="O80"/>
  <c r="N107"/>
  <c r="M107"/>
  <c r="L107"/>
  <c r="D107"/>
  <c r="F104"/>
  <c r="O103"/>
  <c r="O102"/>
  <c r="O101"/>
  <c r="O107"/>
  <c r="F101"/>
  <c r="F107"/>
  <c r="E83"/>
  <c r="D83"/>
  <c r="O81"/>
  <c r="O77"/>
  <c r="O83"/>
  <c r="F79"/>
  <c r="F77"/>
  <c r="F83"/>
  <c r="F53"/>
  <c r="F59"/>
  <c r="L11"/>
  <c r="D11"/>
  <c r="C11"/>
  <c r="G15"/>
  <c r="P15"/>
  <c r="P87"/>
  <c r="P89"/>
  <c r="P113"/>
  <c r="G113"/>
  <c r="P88"/>
  <c r="G64"/>
  <c r="A5" i="13"/>
  <c r="G112" i="6"/>
  <c r="G40"/>
  <c r="P65"/>
  <c r="G89"/>
  <c r="G88"/>
  <c r="G111"/>
  <c r="P111"/>
  <c r="P112"/>
  <c r="G87"/>
  <c r="N93"/>
  <c r="L117"/>
  <c r="M93"/>
  <c r="L59"/>
  <c r="M59"/>
  <c r="N59"/>
  <c r="O54"/>
  <c r="O53"/>
  <c r="N35"/>
  <c r="L35"/>
  <c r="O30"/>
  <c r="O31"/>
  <c r="O29"/>
  <c r="D35"/>
  <c r="E35"/>
  <c r="F31"/>
  <c r="F29"/>
  <c r="N11"/>
  <c r="O7"/>
  <c r="O6"/>
  <c r="E11"/>
  <c r="F6"/>
  <c r="F7"/>
  <c r="F5"/>
  <c r="G41"/>
  <c r="P39"/>
  <c r="G39"/>
  <c r="P41"/>
  <c r="F35"/>
  <c r="O35"/>
  <c r="O59"/>
  <c r="F11"/>
  <c r="G16"/>
  <c r="P16"/>
  <c r="P17"/>
  <c r="P64"/>
  <c r="M117"/>
  <c r="N117"/>
  <c r="O93"/>
  <c r="L93"/>
  <c r="O11"/>
  <c r="P63"/>
  <c r="P40"/>
  <c r="G17"/>
  <c r="L94"/>
  <c r="L96"/>
  <c r="O117"/>
  <c r="L118"/>
  <c r="L120"/>
  <c r="D5" i="12"/>
  <c r="D9"/>
  <c r="D10"/>
  <c r="D6"/>
  <c r="D7"/>
  <c r="D11"/>
  <c r="D12"/>
  <c r="D8"/>
  <c r="D4"/>
  <c r="D13"/>
</calcChain>
</file>

<file path=xl/sharedStrings.xml><?xml version="1.0" encoding="utf-8"?>
<sst xmlns="http://schemas.openxmlformats.org/spreadsheetml/2006/main" count="2871" uniqueCount="124">
  <si>
    <t>Zaree Kradjian</t>
  </si>
  <si>
    <t>Game 1</t>
  </si>
  <si>
    <t>Game 2</t>
  </si>
  <si>
    <t>Game 3</t>
  </si>
  <si>
    <t>Susan Medina</t>
  </si>
  <si>
    <t>Barney Sais</t>
  </si>
  <si>
    <t>Marcus Staton</t>
  </si>
  <si>
    <t>Jeff Staton</t>
  </si>
  <si>
    <t>6th Place</t>
  </si>
  <si>
    <t>5th Place</t>
  </si>
  <si>
    <t>1st Place</t>
  </si>
  <si>
    <t>Art Ortiz</t>
  </si>
  <si>
    <t>Kirk Norenberg</t>
  </si>
  <si>
    <t>2nd Place</t>
  </si>
  <si>
    <t>3rd Place</t>
  </si>
  <si>
    <t>4th Place</t>
  </si>
  <si>
    <t>HDCP</t>
  </si>
  <si>
    <t>Total Scratch</t>
  </si>
  <si>
    <t>Next
HDCP</t>
  </si>
  <si>
    <t>Total Pins Including Handicap</t>
  </si>
  <si>
    <t>Total Points This Game</t>
  </si>
  <si>
    <t>Total Combined Wins</t>
  </si>
  <si>
    <t>Players</t>
  </si>
  <si>
    <t>Start
AVG</t>
  </si>
  <si>
    <t>New
AVG</t>
  </si>
  <si>
    <t>Week's
AVG</t>
  </si>
  <si>
    <t>Rank</t>
  </si>
  <si>
    <t>Team Name</t>
  </si>
  <si>
    <t>Pins</t>
  </si>
  <si>
    <t>Week:</t>
  </si>
  <si>
    <t>Won</t>
  </si>
  <si>
    <t>Lost</t>
  </si>
  <si>
    <t>Series
Scratch</t>
  </si>
  <si>
    <t>Series
HDCP</t>
  </si>
  <si>
    <t>Lane 21</t>
  </si>
  <si>
    <t>Lane 22</t>
  </si>
  <si>
    <t>Lane 24</t>
  </si>
  <si>
    <t>Lane 23</t>
  </si>
  <si>
    <t>Lane 25</t>
  </si>
  <si>
    <t>Lane 26</t>
  </si>
  <si>
    <t>Brian Kobata</t>
  </si>
  <si>
    <t>Roger Williams</t>
  </si>
  <si>
    <t>Steve Blunk</t>
  </si>
  <si>
    <t>Terry Holder</t>
  </si>
  <si>
    <t>Julia Meinen</t>
  </si>
  <si>
    <t>Taylor Shannon</t>
  </si>
  <si>
    <t>Al Davison</t>
  </si>
  <si>
    <t>Marcus Staton (Blind)</t>
  </si>
  <si>
    <t>Jon Feicht</t>
  </si>
  <si>
    <t>Reno Fernandez</t>
  </si>
  <si>
    <t>Dave Hubbard</t>
  </si>
  <si>
    <t>Dave Hubbard (Blind)</t>
  </si>
  <si>
    <t>Margaret Yamashiro</t>
  </si>
  <si>
    <t>Rachael Toney</t>
  </si>
  <si>
    <t>Portland Cajiao</t>
  </si>
  <si>
    <t>Tony Romero</t>
  </si>
  <si>
    <t>Eric Nelson</t>
  </si>
  <si>
    <t>Lee Dabbs</t>
  </si>
  <si>
    <t>Farrell Deibel</t>
  </si>
  <si>
    <t>Mike Cox (Sub)</t>
  </si>
  <si>
    <t>Farrell Deibel (Blind)</t>
  </si>
  <si>
    <t>Joey Newell</t>
  </si>
  <si>
    <t>Cornelius Minnis</t>
  </si>
  <si>
    <t>Karen Turadek</t>
  </si>
  <si>
    <t>Richard Turadek</t>
  </si>
  <si>
    <t>#1 Hurricanes</t>
  </si>
  <si>
    <t>#2 We Dem Boyz</t>
  </si>
  <si>
    <t>#5 Strike if Provoked</t>
  </si>
  <si>
    <t>Alex Guevara</t>
  </si>
  <si>
    <t>Lane 27</t>
  </si>
  <si>
    <t>Lane 28</t>
  </si>
  <si>
    <t>Lane 29</t>
  </si>
  <si>
    <t>Lane 30</t>
  </si>
  <si>
    <t>#9 Baby Got Back… Up</t>
  </si>
  <si>
    <t>#9 Baby Got Back… up</t>
  </si>
  <si>
    <t>Week 1: 09/25/2014</t>
  </si>
  <si>
    <t>#6 Sizzling Balls</t>
  </si>
  <si>
    <t>#3 L-3 Crushers</t>
  </si>
  <si>
    <t>#8 Tits Up</t>
  </si>
  <si>
    <t>Ken Schwarzrock (Blind)</t>
  </si>
  <si>
    <t>#10 FOD Squad</t>
  </si>
  <si>
    <t>Ken Schwarzrock</t>
  </si>
  <si>
    <t>7th Place</t>
  </si>
  <si>
    <t>8th Place</t>
  </si>
  <si>
    <t>9th Place</t>
  </si>
  <si>
    <t>10th Place</t>
  </si>
  <si>
    <t>Week 2: 10/02/2014</t>
  </si>
  <si>
    <t>Andrew Moore (Sub)</t>
  </si>
  <si>
    <t>Karen Turadek (Blind)</t>
  </si>
  <si>
    <t>Richard Turadek (Blind)</t>
  </si>
  <si>
    <t>#4 Ugly But it Goes Down</t>
  </si>
  <si>
    <t>Week 3: 10/9/2014</t>
  </si>
  <si>
    <t>#4 Ugly But Goes Down</t>
  </si>
  <si>
    <t>Alex Fiel (Sub)</t>
  </si>
  <si>
    <t>Katy Davidovich (Sub)</t>
  </si>
  <si>
    <t>Kevin Stowers (Sub)</t>
  </si>
  <si>
    <t>Nikki Aspeitia (Sub)</t>
  </si>
  <si>
    <t>#6  Sizzling Balls</t>
  </si>
  <si>
    <t>#7 The Cruisers</t>
  </si>
  <si>
    <t>Week 4: 10/16/2014</t>
  </si>
  <si>
    <t>Lane 31</t>
  </si>
  <si>
    <t>Jeff Staton (Blind)</t>
  </si>
  <si>
    <t>Susan Medina (Blind)</t>
  </si>
  <si>
    <t>Aric Bundage (Sub)</t>
  </si>
  <si>
    <t>Lane 33</t>
  </si>
  <si>
    <t>Rachael Toney (Blind)</t>
  </si>
  <si>
    <t>Lane 32</t>
  </si>
  <si>
    <t>Week 5: 10/23/2014</t>
  </si>
  <si>
    <t>Joe Nguyen (Sub)</t>
  </si>
  <si>
    <t>Mike Cox</t>
  </si>
  <si>
    <t>Eric Nelson (Blind)</t>
  </si>
  <si>
    <t>Portland Cajiao (Blind)</t>
  </si>
  <si>
    <t>Week 6: 10/30/2014</t>
  </si>
  <si>
    <t>Week 7: 11/06/2014</t>
  </si>
  <si>
    <t>Reno Fernandez (Blind)</t>
  </si>
  <si>
    <t>Steve Blunk (Blind)</t>
  </si>
  <si>
    <t>Art Ortiz (Blind)</t>
  </si>
  <si>
    <t>Jon Feicht (Blind)</t>
  </si>
  <si>
    <t>Week 8: 11/13/2014</t>
  </si>
  <si>
    <t>Katy Davidovich</t>
  </si>
  <si>
    <t>Jose Chavez (Sub)</t>
  </si>
  <si>
    <t>Week 9: 11/20/2014</t>
  </si>
  <si>
    <t>Joey Newell (Blind)</t>
  </si>
  <si>
    <t>Week 10: 12/04/2014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</si>
</sst>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4" fontId="6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6" xfId="0" applyBorder="1"/>
    <xf numFmtId="0" fontId="5" fillId="0" borderId="0" xfId="0" applyFont="1" applyBorder="1" applyAlignment="1">
      <alignment horizontal="right"/>
    </xf>
    <xf numFmtId="1" fontId="0" fillId="0" borderId="0" xfId="0" applyNumberFormat="1" applyBorder="1" applyAlignment="1">
      <alignment horizontal="center"/>
    </xf>
    <xf numFmtId="1" fontId="5" fillId="0" borderId="7" xfId="0" applyNumberFormat="1" applyFont="1" applyBorder="1" applyAlignment="1">
      <alignment horizontal="right"/>
    </xf>
    <xf numFmtId="0" fontId="0" fillId="0" borderId="7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0" xfId="0" applyBorder="1" applyAlignment="1">
      <alignment horizontal="right"/>
    </xf>
    <xf numFmtId="0" fontId="3" fillId="0" borderId="0" xfId="0" applyFont="1" applyBorder="1" applyAlignment="1">
      <alignment horizontal="center"/>
    </xf>
    <xf numFmtId="0" fontId="0" fillId="0" borderId="8" xfId="0" applyBorder="1"/>
    <xf numFmtId="0" fontId="3" fillId="0" borderId="9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2" xfId="0" applyFont="1" applyBorder="1" applyAlignment="1">
      <alignment horizontal="left"/>
    </xf>
    <xf numFmtId="0" fontId="0" fillId="0" borderId="6" xfId="0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4" xfId="0" applyFont="1" applyBorder="1" applyAlignment="1">
      <alignment horizontal="center" wrapText="1"/>
    </xf>
    <xf numFmtId="0" fontId="5" fillId="0" borderId="0" xfId="0" applyFont="1" applyBorder="1"/>
    <xf numFmtId="0" fontId="0" fillId="0" borderId="7" xfId="0" applyBorder="1"/>
    <xf numFmtId="1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7" fillId="0" borderId="2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7" xfId="0" applyFont="1" applyBorder="1"/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1" fontId="4" fillId="0" borderId="0" xfId="0" applyNumberFormat="1" applyFont="1" applyFill="1" applyAlignment="1">
      <alignment horizontal="left"/>
    </xf>
    <xf numFmtId="0" fontId="5" fillId="0" borderId="0" xfId="0" applyFont="1" applyFill="1"/>
    <xf numFmtId="0" fontId="2" fillId="0" borderId="0" xfId="0" applyFont="1" applyBorder="1"/>
    <xf numFmtId="1" fontId="0" fillId="0" borderId="7" xfId="0" applyNumberForma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center"/>
    </xf>
    <xf numFmtId="1" fontId="0" fillId="0" borderId="6" xfId="0" applyNumberFormat="1" applyFill="1" applyBorder="1" applyAlignment="1">
      <alignment horizontal="center"/>
    </xf>
    <xf numFmtId="0" fontId="2" fillId="0" borderId="0" xfId="0" applyFont="1" applyFill="1"/>
    <xf numFmtId="1" fontId="0" fillId="0" borderId="0" xfId="0" applyNumberFormat="1" applyFill="1" applyBorder="1" applyAlignment="1">
      <alignment horizontal="center"/>
    </xf>
    <xf numFmtId="0" fontId="5" fillId="0" borderId="0" xfId="0" applyFont="1" applyFill="1" applyBorder="1"/>
    <xf numFmtId="1" fontId="0" fillId="0" borderId="12" xfId="0" applyNumberFormat="1" applyBorder="1" applyAlignment="1">
      <alignment horizontal="center"/>
    </xf>
    <xf numFmtId="0" fontId="2" fillId="0" borderId="13" xfId="0" applyFont="1" applyBorder="1"/>
    <xf numFmtId="0" fontId="0" fillId="0" borderId="13" xfId="0" applyBorder="1"/>
    <xf numFmtId="1" fontId="0" fillId="0" borderId="13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0" fontId="5" fillId="0" borderId="13" xfId="0" applyFont="1" applyBorder="1"/>
    <xf numFmtId="0" fontId="0" fillId="0" borderId="0" xfId="0" applyFont="1" applyFill="1"/>
    <xf numFmtId="0" fontId="0" fillId="0" borderId="0" xfId="0" applyFont="1" applyFill="1" applyBorder="1"/>
    <xf numFmtId="0" fontId="4" fillId="0" borderId="2" xfId="0" applyFont="1" applyBorder="1" applyAlignment="1">
      <alignment horizontal="left"/>
    </xf>
    <xf numFmtId="0" fontId="0" fillId="0" borderId="2" xfId="0" applyBorder="1" applyAlignment="1"/>
    <xf numFmtId="0" fontId="4" fillId="0" borderId="11" xfId="0" applyFont="1" applyFill="1" applyBorder="1" applyAlignment="1"/>
    <xf numFmtId="0" fontId="0" fillId="0" borderId="2" xfId="0" applyFill="1" applyBorder="1" applyAlignment="1"/>
    <xf numFmtId="0" fontId="4" fillId="0" borderId="11" xfId="0" applyFont="1" applyBorder="1" applyAlignment="1"/>
    <xf numFmtId="0" fontId="4" fillId="0" borderId="2" xfId="0" applyFont="1" applyFill="1" applyBorder="1" applyAlignment="1"/>
    <xf numFmtId="0" fontId="5" fillId="0" borderId="2" xfId="0" applyFont="1" applyFill="1" applyBorder="1" applyAlignment="1"/>
    <xf numFmtId="0" fontId="4" fillId="0" borderId="2" xfId="0" applyFont="1" applyFill="1" applyBorder="1" applyAlignment="1">
      <alignment horizontal="left"/>
    </xf>
  </cellXfs>
  <cellStyles count="1">
    <cellStyle name="Normal" xfId="0" builtinId="0"/>
  </cellStyles>
  <dxfs count="60">
    <dxf>
      <font>
        <b/>
        <i val="0"/>
        <condense val="0"/>
        <extend val="0"/>
        <color indexed="52"/>
      </font>
      <fill>
        <patternFill>
          <bgColor indexed="43"/>
        </patternFill>
      </fill>
    </dxf>
    <dxf>
      <font>
        <b/>
        <i val="0"/>
        <color indexed="57"/>
      </font>
      <fill>
        <patternFill>
          <bgColor indexed="42"/>
        </patternFill>
      </fill>
    </dxf>
    <dxf>
      <font>
        <b/>
        <i val="0"/>
        <color indexed="20"/>
      </font>
      <fill>
        <patternFill>
          <bgColor indexed="45"/>
        </patternFill>
      </fill>
    </dxf>
    <dxf>
      <font>
        <b/>
        <i val="0"/>
        <condense val="0"/>
        <extend val="0"/>
        <color indexed="52"/>
      </font>
      <fill>
        <patternFill>
          <bgColor indexed="43"/>
        </patternFill>
      </fill>
    </dxf>
    <dxf>
      <font>
        <b/>
        <i val="0"/>
        <color indexed="57"/>
      </font>
      <fill>
        <patternFill>
          <bgColor indexed="42"/>
        </patternFill>
      </fill>
    </dxf>
    <dxf>
      <font>
        <b/>
        <i val="0"/>
        <color indexed="20"/>
      </font>
      <fill>
        <patternFill>
          <bgColor indexed="45"/>
        </patternFill>
      </fill>
    </dxf>
    <dxf>
      <font>
        <b/>
        <i val="0"/>
        <condense val="0"/>
        <extend val="0"/>
        <color indexed="52"/>
      </font>
      <fill>
        <patternFill>
          <bgColor indexed="43"/>
        </patternFill>
      </fill>
    </dxf>
    <dxf>
      <font>
        <b/>
        <i val="0"/>
        <color indexed="57"/>
      </font>
      <fill>
        <patternFill>
          <bgColor indexed="42"/>
        </patternFill>
      </fill>
    </dxf>
    <dxf>
      <font>
        <b/>
        <i val="0"/>
        <color indexed="20"/>
      </font>
      <fill>
        <patternFill>
          <bgColor indexed="45"/>
        </patternFill>
      </fill>
    </dxf>
    <dxf>
      <font>
        <b/>
        <i val="0"/>
        <condense val="0"/>
        <extend val="0"/>
        <color indexed="52"/>
      </font>
      <fill>
        <patternFill>
          <bgColor indexed="43"/>
        </patternFill>
      </fill>
    </dxf>
    <dxf>
      <font>
        <b/>
        <i val="0"/>
        <color indexed="57"/>
      </font>
      <fill>
        <patternFill>
          <bgColor indexed="42"/>
        </patternFill>
      </fill>
    </dxf>
    <dxf>
      <font>
        <b/>
        <i val="0"/>
        <color indexed="20"/>
      </font>
      <fill>
        <patternFill>
          <bgColor indexed="45"/>
        </patternFill>
      </fill>
    </dxf>
    <dxf>
      <font>
        <b/>
        <i val="0"/>
        <condense val="0"/>
        <extend val="0"/>
        <color indexed="52"/>
      </font>
      <fill>
        <patternFill>
          <bgColor indexed="43"/>
        </patternFill>
      </fill>
    </dxf>
    <dxf>
      <font>
        <b/>
        <i val="0"/>
        <color indexed="57"/>
      </font>
      <fill>
        <patternFill>
          <bgColor indexed="42"/>
        </patternFill>
      </fill>
    </dxf>
    <dxf>
      <font>
        <b/>
        <i val="0"/>
        <color indexed="20"/>
      </font>
      <fill>
        <patternFill>
          <bgColor indexed="45"/>
        </patternFill>
      </fill>
    </dxf>
    <dxf>
      <font>
        <b/>
        <i val="0"/>
        <condense val="0"/>
        <extend val="0"/>
        <color indexed="52"/>
      </font>
      <fill>
        <patternFill>
          <bgColor indexed="43"/>
        </patternFill>
      </fill>
    </dxf>
    <dxf>
      <font>
        <b/>
        <i val="0"/>
        <color indexed="57"/>
      </font>
      <fill>
        <patternFill>
          <bgColor indexed="42"/>
        </patternFill>
      </fill>
    </dxf>
    <dxf>
      <font>
        <b/>
        <i val="0"/>
        <color indexed="20"/>
      </font>
      <fill>
        <patternFill>
          <bgColor indexed="45"/>
        </patternFill>
      </fill>
    </dxf>
    <dxf>
      <font>
        <b/>
        <i val="0"/>
        <condense val="0"/>
        <extend val="0"/>
        <color indexed="52"/>
      </font>
      <fill>
        <patternFill>
          <bgColor indexed="43"/>
        </patternFill>
      </fill>
    </dxf>
    <dxf>
      <font>
        <b/>
        <i val="0"/>
        <color indexed="57"/>
      </font>
      <fill>
        <patternFill>
          <bgColor indexed="42"/>
        </patternFill>
      </fill>
    </dxf>
    <dxf>
      <font>
        <b/>
        <i val="0"/>
        <color indexed="20"/>
      </font>
      <fill>
        <patternFill>
          <bgColor indexed="45"/>
        </patternFill>
      </fill>
    </dxf>
    <dxf>
      <font>
        <b/>
        <i val="0"/>
        <condense val="0"/>
        <extend val="0"/>
        <color indexed="52"/>
      </font>
      <fill>
        <patternFill>
          <bgColor indexed="43"/>
        </patternFill>
      </fill>
    </dxf>
    <dxf>
      <font>
        <b/>
        <i val="0"/>
        <color indexed="57"/>
      </font>
      <fill>
        <patternFill>
          <bgColor indexed="42"/>
        </patternFill>
      </fill>
    </dxf>
    <dxf>
      <font>
        <b/>
        <i val="0"/>
        <color indexed="20"/>
      </font>
      <fill>
        <patternFill>
          <bgColor indexed="45"/>
        </patternFill>
      </fill>
    </dxf>
    <dxf>
      <font>
        <b/>
        <i val="0"/>
        <condense val="0"/>
        <extend val="0"/>
        <color indexed="52"/>
      </font>
      <fill>
        <patternFill>
          <bgColor indexed="43"/>
        </patternFill>
      </fill>
    </dxf>
    <dxf>
      <font>
        <b/>
        <i val="0"/>
        <color indexed="57"/>
      </font>
      <fill>
        <patternFill>
          <bgColor indexed="42"/>
        </patternFill>
      </fill>
    </dxf>
    <dxf>
      <font>
        <b/>
        <i val="0"/>
        <color indexed="20"/>
      </font>
      <fill>
        <patternFill>
          <bgColor indexed="45"/>
        </patternFill>
      </fill>
    </dxf>
    <dxf>
      <font>
        <b/>
        <i val="0"/>
        <condense val="0"/>
        <extend val="0"/>
        <color indexed="52"/>
      </font>
      <fill>
        <patternFill>
          <bgColor indexed="43"/>
        </patternFill>
      </fill>
    </dxf>
    <dxf>
      <font>
        <b/>
        <i val="0"/>
        <color indexed="57"/>
      </font>
      <fill>
        <patternFill>
          <bgColor indexed="42"/>
        </patternFill>
      </fill>
    </dxf>
    <dxf>
      <font>
        <b/>
        <i val="0"/>
        <color indexed="20"/>
      </font>
      <fill>
        <patternFill>
          <bgColor indexed="45"/>
        </patternFill>
      </fill>
    </dxf>
    <dxf>
      <font>
        <b/>
        <i val="0"/>
        <condense val="0"/>
        <extend val="0"/>
        <color indexed="52"/>
      </font>
      <fill>
        <patternFill>
          <bgColor indexed="43"/>
        </patternFill>
      </fill>
    </dxf>
    <dxf>
      <font>
        <b/>
        <i val="0"/>
        <color indexed="57"/>
      </font>
      <fill>
        <patternFill>
          <bgColor indexed="42"/>
        </patternFill>
      </fill>
    </dxf>
    <dxf>
      <font>
        <b/>
        <i val="0"/>
        <color indexed="20"/>
      </font>
      <fill>
        <patternFill>
          <bgColor indexed="45"/>
        </patternFill>
      </fill>
    </dxf>
    <dxf>
      <font>
        <b/>
        <i val="0"/>
        <condense val="0"/>
        <extend val="0"/>
        <color indexed="52"/>
      </font>
      <fill>
        <patternFill>
          <bgColor indexed="43"/>
        </patternFill>
      </fill>
    </dxf>
    <dxf>
      <font>
        <b/>
        <i val="0"/>
        <color indexed="57"/>
      </font>
      <fill>
        <patternFill>
          <bgColor indexed="42"/>
        </patternFill>
      </fill>
    </dxf>
    <dxf>
      <font>
        <b/>
        <i val="0"/>
        <color indexed="20"/>
      </font>
      <fill>
        <patternFill>
          <bgColor indexed="45"/>
        </patternFill>
      </fill>
    </dxf>
    <dxf>
      <font>
        <b/>
        <i val="0"/>
        <condense val="0"/>
        <extend val="0"/>
        <color indexed="52"/>
      </font>
      <fill>
        <patternFill>
          <bgColor indexed="43"/>
        </patternFill>
      </fill>
    </dxf>
    <dxf>
      <font>
        <b/>
        <i val="0"/>
        <color indexed="57"/>
      </font>
      <fill>
        <patternFill>
          <bgColor indexed="42"/>
        </patternFill>
      </fill>
    </dxf>
    <dxf>
      <font>
        <b/>
        <i val="0"/>
        <color indexed="20"/>
      </font>
      <fill>
        <patternFill>
          <bgColor indexed="45"/>
        </patternFill>
      </fill>
    </dxf>
    <dxf>
      <font>
        <b/>
        <i val="0"/>
        <condense val="0"/>
        <extend val="0"/>
        <color indexed="52"/>
      </font>
      <fill>
        <patternFill>
          <bgColor indexed="43"/>
        </patternFill>
      </fill>
    </dxf>
    <dxf>
      <font>
        <b/>
        <i val="0"/>
        <color indexed="57"/>
      </font>
      <fill>
        <patternFill>
          <bgColor indexed="42"/>
        </patternFill>
      </fill>
    </dxf>
    <dxf>
      <font>
        <b/>
        <i val="0"/>
        <color indexed="20"/>
      </font>
      <fill>
        <patternFill>
          <bgColor indexed="45"/>
        </patternFill>
      </fill>
    </dxf>
    <dxf>
      <font>
        <b/>
        <i val="0"/>
        <condense val="0"/>
        <extend val="0"/>
        <color indexed="52"/>
      </font>
      <fill>
        <patternFill>
          <bgColor indexed="43"/>
        </patternFill>
      </fill>
    </dxf>
    <dxf>
      <font>
        <b/>
        <i val="0"/>
        <color indexed="57"/>
      </font>
      <fill>
        <patternFill>
          <bgColor indexed="42"/>
        </patternFill>
      </fill>
    </dxf>
    <dxf>
      <font>
        <b/>
        <i val="0"/>
        <color indexed="20"/>
      </font>
      <fill>
        <patternFill>
          <bgColor indexed="45"/>
        </patternFill>
      </fill>
    </dxf>
    <dxf>
      <font>
        <b/>
        <i val="0"/>
        <condense val="0"/>
        <extend val="0"/>
        <color indexed="52"/>
      </font>
      <fill>
        <patternFill>
          <bgColor indexed="43"/>
        </patternFill>
      </fill>
    </dxf>
    <dxf>
      <font>
        <b/>
        <i val="0"/>
        <color indexed="57"/>
      </font>
      <fill>
        <patternFill>
          <bgColor indexed="42"/>
        </patternFill>
      </fill>
    </dxf>
    <dxf>
      <font>
        <b/>
        <i val="0"/>
        <color indexed="20"/>
      </font>
      <fill>
        <patternFill>
          <bgColor indexed="45"/>
        </patternFill>
      </fill>
    </dxf>
    <dxf>
      <font>
        <b/>
        <i val="0"/>
        <condense val="0"/>
        <extend val="0"/>
        <color indexed="52"/>
      </font>
      <fill>
        <patternFill>
          <bgColor indexed="43"/>
        </patternFill>
      </fill>
    </dxf>
    <dxf>
      <font>
        <b/>
        <i val="0"/>
        <color indexed="57"/>
      </font>
      <fill>
        <patternFill>
          <bgColor indexed="42"/>
        </patternFill>
      </fill>
    </dxf>
    <dxf>
      <font>
        <b/>
        <i val="0"/>
        <color indexed="20"/>
      </font>
      <fill>
        <patternFill>
          <bgColor indexed="45"/>
        </patternFill>
      </fill>
    </dxf>
    <dxf>
      <font>
        <b/>
        <i val="0"/>
        <condense val="0"/>
        <extend val="0"/>
        <color indexed="52"/>
      </font>
      <fill>
        <patternFill>
          <bgColor indexed="43"/>
        </patternFill>
      </fill>
    </dxf>
    <dxf>
      <font>
        <b/>
        <i val="0"/>
        <color indexed="57"/>
      </font>
      <fill>
        <patternFill>
          <bgColor indexed="42"/>
        </patternFill>
      </fill>
    </dxf>
    <dxf>
      <font>
        <b/>
        <i val="0"/>
        <color indexed="20"/>
      </font>
      <fill>
        <patternFill>
          <bgColor indexed="45"/>
        </patternFill>
      </fill>
    </dxf>
    <dxf>
      <font>
        <b/>
        <i val="0"/>
        <condense val="0"/>
        <extend val="0"/>
        <color indexed="52"/>
      </font>
      <fill>
        <patternFill>
          <bgColor indexed="43"/>
        </patternFill>
      </fill>
    </dxf>
    <dxf>
      <font>
        <b/>
        <i val="0"/>
        <color indexed="57"/>
      </font>
      <fill>
        <patternFill>
          <bgColor indexed="42"/>
        </patternFill>
      </fill>
    </dxf>
    <dxf>
      <font>
        <b/>
        <i val="0"/>
        <color indexed="20"/>
      </font>
      <fill>
        <patternFill>
          <bgColor indexed="45"/>
        </patternFill>
      </fill>
    </dxf>
    <dxf>
      <font>
        <b/>
        <i val="0"/>
        <condense val="0"/>
        <extend val="0"/>
        <color indexed="52"/>
      </font>
      <fill>
        <patternFill>
          <bgColor indexed="43"/>
        </patternFill>
      </fill>
    </dxf>
    <dxf>
      <font>
        <b/>
        <i val="0"/>
        <color indexed="57"/>
      </font>
      <fill>
        <patternFill>
          <bgColor indexed="42"/>
        </patternFill>
      </fill>
    </dxf>
    <dxf>
      <font>
        <b/>
        <i val="0"/>
        <color indexed="20"/>
      </font>
      <fill>
        <patternFill>
          <bgColor indexed="4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20"/>
  <sheetViews>
    <sheetView workbookViewId="0"/>
  </sheetViews>
  <sheetFormatPr defaultColWidth="8.85546875" defaultRowHeight="12.75"/>
  <cols>
    <col min="1" max="1" width="6.140625" customWidth="1"/>
    <col min="2" max="2" width="28.7109375" customWidth="1"/>
    <col min="3" max="4" width="8" style="7" customWidth="1"/>
    <col min="5" max="5" width="8" style="7" bestFit="1" customWidth="1"/>
    <col min="6" max="6" width="8" style="7" customWidth="1"/>
    <col min="7" max="7" width="8" style="48" customWidth="1"/>
    <col min="8" max="8" width="8" style="7" customWidth="1"/>
    <col min="9" max="9" width="4.42578125" style="7" customWidth="1"/>
    <col min="10" max="10" width="6.140625" customWidth="1"/>
    <col min="11" max="11" width="28.7109375" customWidth="1"/>
    <col min="12" max="17" width="8" customWidth="1"/>
  </cols>
  <sheetData>
    <row r="1" spans="1:18" ht="18">
      <c r="A1" s="11" t="s">
        <v>75</v>
      </c>
    </row>
    <row r="2" spans="1:18" ht="7.5" customHeight="1" thickBot="1">
      <c r="A2" s="10"/>
    </row>
    <row r="3" spans="1:18" s="3" customFormat="1" ht="18">
      <c r="A3" s="73" t="s">
        <v>65</v>
      </c>
      <c r="B3" s="74"/>
      <c r="C3" s="71"/>
      <c r="D3" s="72"/>
      <c r="E3" s="71" t="s">
        <v>100</v>
      </c>
      <c r="F3" s="72"/>
      <c r="G3" s="46" t="s">
        <v>15</v>
      </c>
      <c r="H3" s="15"/>
      <c r="J3" s="73" t="s">
        <v>66</v>
      </c>
      <c r="K3" s="74"/>
      <c r="L3" s="72"/>
      <c r="M3" s="72"/>
      <c r="N3" s="71" t="s">
        <v>106</v>
      </c>
      <c r="O3" s="72"/>
      <c r="P3" s="46" t="s">
        <v>82</v>
      </c>
      <c r="Q3" s="15"/>
    </row>
    <row r="4" spans="1:18" s="2" customFormat="1" ht="25.5">
      <c r="A4" s="41" t="s">
        <v>23</v>
      </c>
      <c r="B4" s="14" t="s">
        <v>22</v>
      </c>
      <c r="C4" s="13" t="s">
        <v>1</v>
      </c>
      <c r="D4" s="13" t="s">
        <v>2</v>
      </c>
      <c r="E4" s="13" t="s">
        <v>3</v>
      </c>
      <c r="F4" s="13" t="s">
        <v>32</v>
      </c>
      <c r="G4" s="13" t="s">
        <v>25</v>
      </c>
      <c r="H4" s="17" t="s">
        <v>24</v>
      </c>
      <c r="J4" s="41" t="s">
        <v>23</v>
      </c>
      <c r="K4" s="14" t="s">
        <v>22</v>
      </c>
      <c r="L4" s="13" t="s">
        <v>1</v>
      </c>
      <c r="M4" s="13" t="s">
        <v>2</v>
      </c>
      <c r="N4" s="13" t="s">
        <v>3</v>
      </c>
      <c r="O4" s="13" t="s">
        <v>32</v>
      </c>
      <c r="P4" s="13" t="s">
        <v>25</v>
      </c>
      <c r="Q4" s="17" t="s">
        <v>24</v>
      </c>
    </row>
    <row r="5" spans="1:18">
      <c r="A5" s="18"/>
      <c r="B5" s="9" t="s">
        <v>12</v>
      </c>
      <c r="C5" s="20">
        <v>157</v>
      </c>
      <c r="D5" s="20">
        <v>156</v>
      </c>
      <c r="E5" s="20">
        <v>159</v>
      </c>
      <c r="F5" s="20">
        <f>SUM(C5:E5)</f>
        <v>472</v>
      </c>
      <c r="G5" s="20">
        <f>INT(AVERAGE(C5:E5))</f>
        <v>157</v>
      </c>
      <c r="H5" s="21">
        <f>G5</f>
        <v>157</v>
      </c>
      <c r="I5" s="6"/>
      <c r="J5" s="18"/>
      <c r="K5" s="54" t="s">
        <v>61</v>
      </c>
      <c r="L5" s="6">
        <v>68</v>
      </c>
      <c r="M5" s="6">
        <v>125</v>
      </c>
      <c r="N5" s="6">
        <v>102</v>
      </c>
      <c r="O5" s="25">
        <f>SUM(L5:N5)</f>
        <v>295</v>
      </c>
      <c r="P5" s="25">
        <f>INT(AVERAGE(L5:N5))</f>
        <v>98</v>
      </c>
      <c r="Q5" s="21">
        <f t="shared" ref="Q5" si="0">P5</f>
        <v>98</v>
      </c>
      <c r="R5" s="6"/>
    </row>
    <row r="6" spans="1:18">
      <c r="A6" s="18"/>
      <c r="B6" s="9" t="s">
        <v>63</v>
      </c>
      <c r="C6" s="20">
        <v>110</v>
      </c>
      <c r="D6" s="20">
        <v>73</v>
      </c>
      <c r="E6" s="20">
        <v>91</v>
      </c>
      <c r="F6" s="20">
        <f t="shared" ref="F6:F7" si="1">SUM(C6:E6)</f>
        <v>274</v>
      </c>
      <c r="G6" s="20">
        <f>INT(AVERAGE(C6:E6))</f>
        <v>91</v>
      </c>
      <c r="H6" s="21">
        <f t="shared" ref="H6:H7" si="2">G6</f>
        <v>91</v>
      </c>
      <c r="I6" s="6"/>
      <c r="J6" s="18"/>
      <c r="K6" s="54" t="s">
        <v>68</v>
      </c>
      <c r="L6" s="6">
        <v>141</v>
      </c>
      <c r="M6" s="6">
        <v>124</v>
      </c>
      <c r="N6" s="6">
        <v>123</v>
      </c>
      <c r="O6" s="25">
        <f>SUM(L6:N6)</f>
        <v>388</v>
      </c>
      <c r="P6" s="25">
        <f t="shared" ref="P6" si="3">INT(AVERAGE(L6:N6))</f>
        <v>129</v>
      </c>
      <c r="Q6" s="21">
        <f>P6</f>
        <v>129</v>
      </c>
      <c r="R6" s="6"/>
    </row>
    <row r="7" spans="1:18">
      <c r="A7" s="18"/>
      <c r="B7" s="9" t="s">
        <v>64</v>
      </c>
      <c r="C7" s="7">
        <v>163</v>
      </c>
      <c r="D7" s="7">
        <v>69</v>
      </c>
      <c r="E7" s="7">
        <v>129</v>
      </c>
      <c r="F7" s="20">
        <f t="shared" si="1"/>
        <v>361</v>
      </c>
      <c r="G7" s="20">
        <f>INT(AVERAGE(C7:E7))</f>
        <v>120</v>
      </c>
      <c r="H7" s="21">
        <f t="shared" si="2"/>
        <v>120</v>
      </c>
      <c r="I7" s="6"/>
      <c r="J7" s="18"/>
      <c r="K7" s="54" t="s">
        <v>62</v>
      </c>
      <c r="L7" s="6">
        <v>102</v>
      </c>
      <c r="M7" s="6">
        <v>129</v>
      </c>
      <c r="N7" s="6">
        <v>121</v>
      </c>
      <c r="O7" s="25">
        <f>SUM(L7:N7)</f>
        <v>352</v>
      </c>
      <c r="P7" s="25">
        <f>INT(AVERAGE(L7:N7))</f>
        <v>117</v>
      </c>
      <c r="Q7" s="21">
        <f t="shared" ref="Q7" si="4">P7</f>
        <v>117</v>
      </c>
      <c r="R7" s="6"/>
    </row>
    <row r="8" spans="1:18">
      <c r="A8" s="18"/>
      <c r="B8" s="9"/>
      <c r="C8" s="20"/>
      <c r="D8" s="20"/>
      <c r="E8" s="22"/>
      <c r="F8" s="20"/>
      <c r="G8" s="20"/>
      <c r="H8" s="21"/>
      <c r="I8" s="6"/>
      <c r="J8" s="18"/>
      <c r="Q8" s="21"/>
      <c r="R8" s="6"/>
    </row>
    <row r="9" spans="1:18">
      <c r="A9" s="18"/>
      <c r="B9" s="19"/>
      <c r="C9" s="20"/>
      <c r="D9" s="20"/>
      <c r="E9" s="20"/>
      <c r="F9" s="20"/>
      <c r="G9" s="20"/>
      <c r="H9" s="21"/>
      <c r="J9" s="18"/>
      <c r="Q9" s="21"/>
    </row>
    <row r="10" spans="1:18">
      <c r="A10" s="18"/>
      <c r="B10" s="19"/>
      <c r="C10" s="20"/>
      <c r="D10" s="20"/>
      <c r="E10" s="20"/>
      <c r="F10" s="20"/>
      <c r="G10" s="20"/>
      <c r="H10" s="21"/>
      <c r="J10" s="38"/>
      <c r="Q10" s="21"/>
    </row>
    <row r="11" spans="1:18">
      <c r="A11" s="23"/>
      <c r="B11" s="24" t="s">
        <v>17</v>
      </c>
      <c r="C11" s="25">
        <f>SUM(C5:C9)</f>
        <v>430</v>
      </c>
      <c r="D11" s="25">
        <f>SUM(D5:D9)</f>
        <v>298</v>
      </c>
      <c r="E11" s="25">
        <f t="shared" ref="E11" si="5">SUM(E5:E9)</f>
        <v>379</v>
      </c>
      <c r="F11" s="25">
        <f>SUM(F5:F9)</f>
        <v>1107</v>
      </c>
      <c r="G11" s="25"/>
      <c r="H11" s="26"/>
      <c r="J11" s="23"/>
      <c r="K11" s="24" t="s">
        <v>17</v>
      </c>
      <c r="L11" s="25">
        <f>SUM(L5:L9)</f>
        <v>311</v>
      </c>
      <c r="M11" s="25">
        <f>SUM(M5:M9)</f>
        <v>378</v>
      </c>
      <c r="N11" s="25">
        <f t="shared" ref="N11:O11" si="6">SUM(N5:N9)</f>
        <v>346</v>
      </c>
      <c r="O11" s="25">
        <f t="shared" si="6"/>
        <v>1035</v>
      </c>
      <c r="P11" s="25"/>
      <c r="Q11" s="26"/>
    </row>
    <row r="12" spans="1:18">
      <c r="A12" s="23"/>
      <c r="B12" s="19"/>
      <c r="C12" s="25"/>
      <c r="D12" s="25"/>
      <c r="E12" s="25"/>
      <c r="F12" s="25"/>
      <c r="G12" s="25"/>
      <c r="H12" s="21"/>
      <c r="J12" s="23"/>
      <c r="K12" s="19"/>
      <c r="L12" s="25"/>
      <c r="M12" s="25"/>
      <c r="N12" s="25"/>
      <c r="O12" s="25"/>
      <c r="P12" s="25"/>
      <c r="Q12" s="21"/>
    </row>
    <row r="13" spans="1:18">
      <c r="A13" s="23"/>
      <c r="B13" s="19"/>
      <c r="C13" s="20"/>
      <c r="D13" s="20"/>
      <c r="E13" s="20"/>
      <c r="F13" s="20"/>
      <c r="G13" s="20"/>
      <c r="H13" s="27"/>
      <c r="J13" s="23"/>
      <c r="K13" s="19"/>
      <c r="L13" s="20"/>
      <c r="M13" s="20"/>
      <c r="N13" s="20"/>
      <c r="O13" s="20"/>
      <c r="P13" s="20"/>
      <c r="Q13" s="27"/>
    </row>
    <row r="14" spans="1:18" s="2" customFormat="1" ht="25.5">
      <c r="A14" s="16" t="s">
        <v>16</v>
      </c>
      <c r="B14" s="14" t="s">
        <v>22</v>
      </c>
      <c r="C14" s="13" t="s">
        <v>1</v>
      </c>
      <c r="D14" s="13" t="s">
        <v>2</v>
      </c>
      <c r="E14" s="13" t="s">
        <v>3</v>
      </c>
      <c r="F14" s="13" t="s">
        <v>33</v>
      </c>
      <c r="G14" s="13" t="s">
        <v>18</v>
      </c>
      <c r="H14" s="50"/>
      <c r="J14" s="16" t="s">
        <v>16</v>
      </c>
      <c r="K14" s="14" t="s">
        <v>22</v>
      </c>
      <c r="L14" s="13" t="s">
        <v>1</v>
      </c>
      <c r="M14" s="13" t="s">
        <v>2</v>
      </c>
      <c r="N14" s="13" t="s">
        <v>3</v>
      </c>
      <c r="O14" s="13" t="s">
        <v>33</v>
      </c>
      <c r="P14" s="13" t="s">
        <v>18</v>
      </c>
      <c r="Q14" s="50"/>
    </row>
    <row r="15" spans="1:18">
      <c r="A15" s="28">
        <f>IF(H5&gt;=200, "0", 200-H5)</f>
        <v>43</v>
      </c>
      <c r="B15" s="9" t="s">
        <v>12</v>
      </c>
      <c r="C15" s="25">
        <f t="shared" ref="C15:E16" si="7">$A15+C5</f>
        <v>200</v>
      </c>
      <c r="D15" s="25">
        <f t="shared" si="7"/>
        <v>199</v>
      </c>
      <c r="E15" s="25">
        <f t="shared" si="7"/>
        <v>202</v>
      </c>
      <c r="F15" s="25">
        <f>SUM(C15:E15)</f>
        <v>601</v>
      </c>
      <c r="G15" s="25">
        <f>IF(H5&gt;=200, "0", 200-H5)</f>
        <v>43</v>
      </c>
      <c r="H15" s="27"/>
      <c r="J15" s="28">
        <f>IF(Q5&gt;=200, "0", 200-Q5)</f>
        <v>102</v>
      </c>
      <c r="K15" s="9" t="s">
        <v>61</v>
      </c>
      <c r="L15" s="25">
        <f>$J15+L5</f>
        <v>170</v>
      </c>
      <c r="M15" s="25">
        <f t="shared" ref="M15:N15" si="8">$J15+M5</f>
        <v>227</v>
      </c>
      <c r="N15" s="25">
        <f t="shared" si="8"/>
        <v>204</v>
      </c>
      <c r="O15" s="25">
        <f>SUM(L15:N15)</f>
        <v>601</v>
      </c>
      <c r="P15" s="25">
        <f>IF(Q5&gt;=200, "0", 200-Q5)</f>
        <v>102</v>
      </c>
      <c r="Q15" s="43"/>
    </row>
    <row r="16" spans="1:18">
      <c r="A16" s="28">
        <f t="shared" ref="A16:A17" si="9">IF(H6&gt;=200, "0", 200-H6)</f>
        <v>109</v>
      </c>
      <c r="B16" s="9" t="s">
        <v>63</v>
      </c>
      <c r="C16" s="25">
        <f t="shared" si="7"/>
        <v>219</v>
      </c>
      <c r="D16" s="25">
        <f t="shared" si="7"/>
        <v>182</v>
      </c>
      <c r="E16" s="25">
        <f t="shared" si="7"/>
        <v>200</v>
      </c>
      <c r="F16" s="25">
        <f t="shared" ref="F16" si="10">SUM(C16:E16)</f>
        <v>601</v>
      </c>
      <c r="G16" s="25">
        <f>IF(H6&gt;=200, "0", 200-H6)</f>
        <v>109</v>
      </c>
      <c r="H16" s="27"/>
      <c r="J16" s="28">
        <f>IF(Q6&gt;=200, "0", 200-Q6)</f>
        <v>71</v>
      </c>
      <c r="K16" s="54" t="s">
        <v>68</v>
      </c>
      <c r="L16" s="25">
        <f>$J16+L6</f>
        <v>212</v>
      </c>
      <c r="M16" s="25">
        <f>$J16+M6</f>
        <v>195</v>
      </c>
      <c r="N16" s="25">
        <f>$J16+N6</f>
        <v>194</v>
      </c>
      <c r="O16" s="25">
        <f>SUM(L16:N16)</f>
        <v>601</v>
      </c>
      <c r="P16" s="25">
        <f>IF(Q6&gt;=200, "0", 200-Q6)</f>
        <v>71</v>
      </c>
      <c r="Q16" s="43"/>
    </row>
    <row r="17" spans="1:18">
      <c r="A17" s="28">
        <f t="shared" si="9"/>
        <v>80</v>
      </c>
      <c r="B17" s="9" t="s">
        <v>64</v>
      </c>
      <c r="C17" s="25">
        <f>$A17+C7</f>
        <v>243</v>
      </c>
      <c r="D17" s="25">
        <f t="shared" ref="D17" si="11">$A17+D7</f>
        <v>149</v>
      </c>
      <c r="E17" s="25">
        <f>$A17+E7</f>
        <v>209</v>
      </c>
      <c r="F17" s="25">
        <f>SUM(C17:E17)</f>
        <v>601</v>
      </c>
      <c r="G17" s="25">
        <f>IF(H7&gt;=200, "0", 200-H7)</f>
        <v>80</v>
      </c>
      <c r="H17" s="27"/>
      <c r="J17" s="28">
        <f>IF(Q7&gt;=200, "0", 200-Q7)</f>
        <v>83</v>
      </c>
      <c r="K17" s="9" t="s">
        <v>62</v>
      </c>
      <c r="L17" s="25">
        <f>$J17+L7</f>
        <v>185</v>
      </c>
      <c r="M17" s="25">
        <f>$J17+M7</f>
        <v>212</v>
      </c>
      <c r="N17" s="25">
        <f>$J17+N7</f>
        <v>204</v>
      </c>
      <c r="O17" s="25">
        <f>SUM(L17:N17)</f>
        <v>601</v>
      </c>
      <c r="P17" s="25">
        <f>IF(Q7&gt;=200, "0", 200-Q7)</f>
        <v>83</v>
      </c>
      <c r="Q17" s="43"/>
    </row>
    <row r="18" spans="1:18">
      <c r="A18" s="28"/>
      <c r="B18" s="9"/>
      <c r="C18" s="25"/>
      <c r="D18" s="25"/>
      <c r="E18" s="25"/>
      <c r="F18" s="25"/>
      <c r="G18" s="25"/>
      <c r="H18" s="27"/>
      <c r="J18" s="23"/>
      <c r="Q18" s="43"/>
    </row>
    <row r="19" spans="1:18">
      <c r="A19" s="23"/>
      <c r="B19" s="19"/>
      <c r="C19" s="20"/>
      <c r="D19" s="20"/>
      <c r="E19" s="20"/>
      <c r="F19" s="20"/>
      <c r="G19" s="20"/>
      <c r="H19" s="27"/>
      <c r="J19" s="23"/>
      <c r="K19" s="19"/>
      <c r="L19" s="20"/>
      <c r="M19" s="20"/>
      <c r="N19" s="20"/>
      <c r="O19" s="20"/>
      <c r="P19" s="20"/>
      <c r="Q19" s="27"/>
    </row>
    <row r="20" spans="1:18">
      <c r="A20" s="23"/>
      <c r="B20" s="29" t="s">
        <v>19</v>
      </c>
      <c r="C20" s="25">
        <f>SUM(C15:C19)</f>
        <v>662</v>
      </c>
      <c r="D20" s="25">
        <f t="shared" ref="D20" si="12">SUM(D15:D19)</f>
        <v>530</v>
      </c>
      <c r="E20" s="25">
        <f>SUM(E15:E19)</f>
        <v>611</v>
      </c>
      <c r="F20" s="25">
        <f>SUM(F15:F19)</f>
        <v>1803</v>
      </c>
      <c r="G20" s="25"/>
      <c r="H20" s="27"/>
      <c r="J20" s="23"/>
      <c r="K20" s="29" t="s">
        <v>19</v>
      </c>
      <c r="L20" s="25">
        <f>SUM(L15:L19)</f>
        <v>567</v>
      </c>
      <c r="M20" s="25">
        <f>SUM(M15:M19)</f>
        <v>634</v>
      </c>
      <c r="N20" s="25">
        <f t="shared" ref="N20" si="13">SUM(N15:N19)</f>
        <v>602</v>
      </c>
      <c r="O20" s="25">
        <f>SUM(O15:O19)</f>
        <v>1803</v>
      </c>
      <c r="P20" s="25"/>
      <c r="Q20" s="27"/>
    </row>
    <row r="21" spans="1:18">
      <c r="A21" s="23"/>
      <c r="B21" s="19"/>
      <c r="C21" s="20" t="str">
        <f>IF(C20&gt;L20,"Won", IF(C20&lt;L20,"Lost","Tied"))</f>
        <v>Won</v>
      </c>
      <c r="D21" s="20" t="str">
        <f>IF(D20&gt;M20,"Won", IF(D20&lt;M20,"Lost","Tied"))</f>
        <v>Lost</v>
      </c>
      <c r="E21" s="20" t="str">
        <f>IF(E20&gt;N20,"Won", IF(E20&lt;N20,"Lost","Tied"))</f>
        <v>Won</v>
      </c>
      <c r="F21" s="20" t="str">
        <f>IF(F20&gt;O20,"Won", IF(F20&lt;O20,"Lost","Tied"))</f>
        <v>Tied</v>
      </c>
      <c r="G21" s="20"/>
      <c r="H21" s="26"/>
      <c r="J21" s="23"/>
      <c r="K21" s="19"/>
      <c r="L21" s="20" t="str">
        <f>IF(L20&gt;C20,"Won", IF(L20&lt;C20,"Lost","Tied"))</f>
        <v>Lost</v>
      </c>
      <c r="M21" s="20" t="str">
        <f>IF(M20&gt;D20,"Won", IF(M20&lt;D20,"Lost","Tied"))</f>
        <v>Won</v>
      </c>
      <c r="N21" s="20" t="str">
        <f>IF(N20&gt;E20,"Won", IF(N20&lt;E20,"Lost","Tied"))</f>
        <v>Lost</v>
      </c>
      <c r="O21" s="20" t="str">
        <f>IF(O20&gt;F20,"Won", IF(O20&lt;F20,"Lost","Tied"))</f>
        <v>Tied</v>
      </c>
      <c r="P21" s="20"/>
      <c r="Q21" s="26"/>
    </row>
    <row r="22" spans="1:18">
      <c r="A22" s="23"/>
      <c r="B22" s="24" t="s">
        <v>20</v>
      </c>
      <c r="C22" s="30">
        <f>SUM((IF(C21="Won", "1", IF(C21="Tied", "0.5","0"))), (IF(D21="Won", "1", IF(D21="Tied", "0.5","0"))), (IF(E21="Won", "1", IF(E21="Tied", "0.5","0"))), (IF(F21="Won", "1", IF(F21="Tied", "0.5","0"))))</f>
        <v>2.5</v>
      </c>
      <c r="D22" s="20"/>
      <c r="E22" s="20"/>
      <c r="F22" s="20"/>
      <c r="G22" s="20"/>
      <c r="H22" s="27"/>
      <c r="J22" s="23"/>
      <c r="K22" s="24" t="s">
        <v>20</v>
      </c>
      <c r="L22" s="30">
        <f>SUM((IF(L21="Won", "1", IF(L21="Tied", "0.5","0"))), (IF(M21="Won", "1", IF(M21="Tied", "0.5","0"))), (IF(N21="Won", "1", IF(N21="Tied", "0.5","0"))), (IF(O21="Won", "1", IF(O21="Tied", "0.5","0"))))</f>
        <v>1.5</v>
      </c>
      <c r="M22" s="20"/>
      <c r="N22" s="20"/>
      <c r="O22" s="20"/>
      <c r="P22" s="20"/>
      <c r="Q22" s="27"/>
    </row>
    <row r="23" spans="1:18">
      <c r="A23" s="23"/>
      <c r="B23" s="19"/>
      <c r="C23" s="20"/>
      <c r="D23" s="20"/>
      <c r="E23" s="20"/>
      <c r="F23" s="20"/>
      <c r="G23" s="20"/>
      <c r="H23" s="27"/>
      <c r="J23" s="23"/>
      <c r="K23" s="19"/>
      <c r="L23" s="20"/>
      <c r="M23" s="20"/>
      <c r="N23" s="20"/>
      <c r="O23" s="20"/>
      <c r="P23" s="20"/>
      <c r="Q23" s="27"/>
    </row>
    <row r="24" spans="1:18" ht="13.5" thickBot="1">
      <c r="A24" s="31"/>
      <c r="B24" s="32" t="s">
        <v>21</v>
      </c>
      <c r="C24" s="33">
        <f>C22</f>
        <v>2.5</v>
      </c>
      <c r="D24" s="34"/>
      <c r="E24" s="35"/>
      <c r="F24" s="35"/>
      <c r="G24" s="35"/>
      <c r="H24" s="36"/>
      <c r="J24" s="31"/>
      <c r="K24" s="32" t="s">
        <v>21</v>
      </c>
      <c r="L24" s="33">
        <f>L22</f>
        <v>1.5</v>
      </c>
      <c r="M24" s="34"/>
      <c r="N24" s="35"/>
      <c r="O24" s="35"/>
      <c r="P24" s="35"/>
      <c r="Q24" s="36"/>
    </row>
    <row r="25" spans="1:18">
      <c r="A25" s="19"/>
      <c r="B25" s="39"/>
      <c r="C25" s="30"/>
      <c r="D25" s="40"/>
      <c r="E25" s="20"/>
      <c r="F25" s="20"/>
      <c r="G25" s="20"/>
      <c r="H25" s="20"/>
      <c r="J25" s="19"/>
      <c r="K25" s="39"/>
      <c r="L25" s="30"/>
      <c r="M25" s="40"/>
      <c r="N25" s="20"/>
      <c r="O25" s="20"/>
      <c r="P25" s="20"/>
      <c r="Q25" s="20"/>
    </row>
    <row r="26" spans="1:18" ht="13.5" thickBot="1"/>
    <row r="27" spans="1:18" s="3" customFormat="1" ht="18">
      <c r="A27" s="73" t="s">
        <v>77</v>
      </c>
      <c r="B27" s="74"/>
      <c r="C27" s="71"/>
      <c r="D27" s="72"/>
      <c r="E27" s="71" t="s">
        <v>34</v>
      </c>
      <c r="F27" s="72"/>
      <c r="G27" s="37" t="s">
        <v>83</v>
      </c>
      <c r="H27" s="15"/>
      <c r="I27" s="4"/>
      <c r="J27" s="73" t="s">
        <v>90</v>
      </c>
      <c r="K27" s="74"/>
      <c r="L27" s="74"/>
      <c r="M27" s="74"/>
      <c r="N27" s="71" t="s">
        <v>35</v>
      </c>
      <c r="O27" s="72"/>
      <c r="P27" s="37" t="s">
        <v>10</v>
      </c>
      <c r="Q27" s="15"/>
    </row>
    <row r="28" spans="1:18" s="2" customFormat="1" ht="25.5">
      <c r="A28" s="41" t="s">
        <v>23</v>
      </c>
      <c r="B28" s="14" t="s">
        <v>22</v>
      </c>
      <c r="C28" s="13" t="s">
        <v>1</v>
      </c>
      <c r="D28" s="13" t="s">
        <v>2</v>
      </c>
      <c r="E28" s="13" t="s">
        <v>3</v>
      </c>
      <c r="F28" s="13" t="s">
        <v>32</v>
      </c>
      <c r="G28" s="13" t="s">
        <v>25</v>
      </c>
      <c r="H28" s="17" t="s">
        <v>24</v>
      </c>
      <c r="I28" s="5"/>
      <c r="J28" s="41" t="s">
        <v>23</v>
      </c>
      <c r="K28" s="14" t="s">
        <v>22</v>
      </c>
      <c r="L28" s="13" t="s">
        <v>1</v>
      </c>
      <c r="M28" s="13" t="s">
        <v>2</v>
      </c>
      <c r="N28" s="13" t="s">
        <v>3</v>
      </c>
      <c r="O28" s="13" t="s">
        <v>32</v>
      </c>
      <c r="P28" s="13" t="s">
        <v>25</v>
      </c>
      <c r="Q28" s="17" t="s">
        <v>24</v>
      </c>
    </row>
    <row r="29" spans="1:18">
      <c r="A29" s="18"/>
      <c r="B29" s="9" t="s">
        <v>53</v>
      </c>
      <c r="C29" s="20">
        <v>77</v>
      </c>
      <c r="D29" s="20">
        <v>97</v>
      </c>
      <c r="E29" s="22">
        <v>110</v>
      </c>
      <c r="F29" s="20">
        <f>SUM(C29:E29)</f>
        <v>284</v>
      </c>
      <c r="G29" s="25">
        <f>INT(AVERAGE(C29:E29))</f>
        <v>94</v>
      </c>
      <c r="H29" s="21">
        <f>G29</f>
        <v>94</v>
      </c>
      <c r="I29" s="6"/>
      <c r="J29" s="18"/>
      <c r="K29" s="42" t="s">
        <v>52</v>
      </c>
      <c r="L29" s="6">
        <v>97</v>
      </c>
      <c r="M29" s="6">
        <v>78</v>
      </c>
      <c r="N29" s="6">
        <v>100</v>
      </c>
      <c r="O29" s="25">
        <f>SUM(L29:N29)</f>
        <v>275</v>
      </c>
      <c r="P29" s="25">
        <f>INT(AVERAGE(L29:N29))</f>
        <v>91</v>
      </c>
      <c r="Q29" s="21">
        <f>P29</f>
        <v>91</v>
      </c>
      <c r="R29" s="6"/>
    </row>
    <row r="30" spans="1:18">
      <c r="A30" s="18"/>
      <c r="B30" s="9" t="s">
        <v>54</v>
      </c>
      <c r="C30" s="20">
        <v>112</v>
      </c>
      <c r="D30" s="20">
        <v>65</v>
      </c>
      <c r="E30" s="20">
        <v>100</v>
      </c>
      <c r="F30" s="20">
        <f t="shared" ref="F30" si="14">SUM(C30:E30)</f>
        <v>277</v>
      </c>
      <c r="G30" s="25">
        <f t="shared" ref="G30" si="15">INT(AVERAGE(C30:E30))</f>
        <v>92</v>
      </c>
      <c r="H30" s="21">
        <f t="shared" ref="H30" si="16">G30</f>
        <v>92</v>
      </c>
      <c r="I30" s="6"/>
      <c r="J30" s="18"/>
      <c r="K30" s="9" t="s">
        <v>5</v>
      </c>
      <c r="L30" s="20">
        <v>128</v>
      </c>
      <c r="M30" s="20">
        <v>132</v>
      </c>
      <c r="N30" s="20">
        <v>168</v>
      </c>
      <c r="O30" s="25">
        <f t="shared" ref="O30:O31" si="17">SUM(L30:N30)</f>
        <v>428</v>
      </c>
      <c r="P30" s="25">
        <f>INT(AVERAGE(L30:N30))</f>
        <v>142</v>
      </c>
      <c r="Q30" s="21">
        <f t="shared" ref="Q30" si="18">P30</f>
        <v>142</v>
      </c>
      <c r="R30" s="6"/>
    </row>
    <row r="31" spans="1:18">
      <c r="A31" s="18"/>
      <c r="B31" s="42" t="s">
        <v>55</v>
      </c>
      <c r="C31" s="20">
        <v>166</v>
      </c>
      <c r="D31" s="20">
        <v>145</v>
      </c>
      <c r="E31" s="20">
        <v>153</v>
      </c>
      <c r="F31" s="20">
        <f t="shared" ref="F31" si="19">SUM(C31:E31)</f>
        <v>464</v>
      </c>
      <c r="G31" s="25">
        <f>INT(AVERAGE(C31:E31))</f>
        <v>154</v>
      </c>
      <c r="H31" s="21">
        <f t="shared" ref="H31" si="20">G31</f>
        <v>154</v>
      </c>
      <c r="I31" s="6"/>
      <c r="J31" s="18"/>
      <c r="K31" s="9" t="s">
        <v>41</v>
      </c>
      <c r="L31" s="6">
        <v>147</v>
      </c>
      <c r="M31" s="6">
        <v>154</v>
      </c>
      <c r="N31" s="6">
        <v>178</v>
      </c>
      <c r="O31" s="25">
        <f t="shared" si="17"/>
        <v>479</v>
      </c>
      <c r="P31" s="25">
        <f t="shared" ref="P31" si="21">INT(AVERAGE(L31:N31))</f>
        <v>159</v>
      </c>
      <c r="Q31" s="21">
        <f>P31</f>
        <v>159</v>
      </c>
      <c r="R31" s="6"/>
    </row>
    <row r="32" spans="1:18">
      <c r="A32" s="18"/>
      <c r="B32" s="42"/>
      <c r="C32" s="20"/>
      <c r="D32" s="20"/>
      <c r="E32" s="20"/>
      <c r="F32" s="20"/>
      <c r="G32" s="25"/>
      <c r="H32" s="21"/>
      <c r="I32" s="6"/>
      <c r="J32" s="18"/>
      <c r="K32" s="1"/>
      <c r="L32" s="20"/>
      <c r="M32" s="20"/>
      <c r="N32" s="22"/>
      <c r="O32" s="20"/>
      <c r="P32" s="25"/>
      <c r="Q32" s="21"/>
      <c r="R32" s="6"/>
    </row>
    <row r="33" spans="1:17">
      <c r="A33" s="18"/>
      <c r="B33" s="19"/>
      <c r="C33" s="20"/>
      <c r="D33" s="20"/>
      <c r="E33" s="20"/>
      <c r="F33" s="20"/>
      <c r="G33" s="25"/>
      <c r="H33" s="21"/>
      <c r="J33" s="18"/>
      <c r="L33" s="6"/>
      <c r="M33" s="6"/>
      <c r="N33" s="6"/>
      <c r="O33" s="20"/>
      <c r="P33" s="25"/>
      <c r="Q33" s="21"/>
    </row>
    <row r="34" spans="1:17">
      <c r="A34" s="23"/>
      <c r="B34" s="19"/>
      <c r="C34" s="20"/>
      <c r="D34" s="20"/>
      <c r="E34" s="20"/>
      <c r="F34" s="20"/>
      <c r="G34" s="20"/>
      <c r="H34" s="21"/>
      <c r="J34" s="18"/>
      <c r="L34" s="6"/>
      <c r="M34" s="6"/>
      <c r="N34" s="6"/>
      <c r="O34" s="20"/>
      <c r="P34" s="25"/>
      <c r="Q34" s="21"/>
    </row>
    <row r="35" spans="1:17">
      <c r="A35" s="23"/>
      <c r="B35" s="24" t="s">
        <v>17</v>
      </c>
      <c r="C35" s="25">
        <f>SUM(C29:C33)</f>
        <v>355</v>
      </c>
      <c r="D35" s="25">
        <f t="shared" ref="D35:E35" si="22">SUM(D29:D33)</f>
        <v>307</v>
      </c>
      <c r="E35" s="25">
        <f t="shared" si="22"/>
        <v>363</v>
      </c>
      <c r="F35" s="25">
        <f>SUM(F29:F33)</f>
        <v>1025</v>
      </c>
      <c r="G35" s="25"/>
      <c r="H35" s="26"/>
      <c r="J35" s="23"/>
      <c r="K35" s="24" t="s">
        <v>17</v>
      </c>
      <c r="L35" s="25">
        <f>SUM(L29:L33)</f>
        <v>372</v>
      </c>
      <c r="M35" s="25">
        <f>SUM(M29:M33)</f>
        <v>364</v>
      </c>
      <c r="N35" s="25">
        <f t="shared" ref="N35" si="23">SUM(N29:N33)</f>
        <v>446</v>
      </c>
      <c r="O35" s="25">
        <f>SUM(O29:O33)</f>
        <v>1182</v>
      </c>
      <c r="P35" s="25"/>
      <c r="Q35" s="26"/>
    </row>
    <row r="36" spans="1:17">
      <c r="A36" s="23"/>
      <c r="B36" s="19"/>
      <c r="C36" s="25"/>
      <c r="D36" s="25"/>
      <c r="E36" s="25"/>
      <c r="F36" s="25"/>
      <c r="G36" s="25"/>
      <c r="H36" s="21"/>
      <c r="J36" s="23"/>
      <c r="K36" s="19"/>
      <c r="L36" s="25"/>
      <c r="M36" s="25"/>
      <c r="N36" s="25"/>
      <c r="O36" s="25"/>
      <c r="P36" s="25"/>
      <c r="Q36" s="21"/>
    </row>
    <row r="37" spans="1:17">
      <c r="A37" s="23"/>
      <c r="B37" s="19"/>
      <c r="C37" s="20"/>
      <c r="D37" s="20"/>
      <c r="E37" s="20"/>
      <c r="F37" s="20"/>
      <c r="G37" s="20"/>
      <c r="H37" s="27"/>
      <c r="J37" s="23"/>
      <c r="K37" s="19"/>
      <c r="L37" s="20"/>
      <c r="M37" s="20"/>
      <c r="N37" s="20"/>
      <c r="O37" s="20"/>
      <c r="P37" s="20"/>
      <c r="Q37" s="27"/>
    </row>
    <row r="38" spans="1:17" s="2" customFormat="1" ht="25.5">
      <c r="A38" s="16" t="s">
        <v>16</v>
      </c>
      <c r="B38" s="14" t="s">
        <v>22</v>
      </c>
      <c r="C38" s="13" t="s">
        <v>1</v>
      </c>
      <c r="D38" s="13" t="s">
        <v>2</v>
      </c>
      <c r="E38" s="13" t="s">
        <v>3</v>
      </c>
      <c r="F38" s="13" t="s">
        <v>33</v>
      </c>
      <c r="G38" s="13" t="s">
        <v>18</v>
      </c>
      <c r="H38" s="50"/>
      <c r="I38" s="5"/>
      <c r="J38" s="16" t="s">
        <v>16</v>
      </c>
      <c r="K38" s="14" t="s">
        <v>22</v>
      </c>
      <c r="L38" s="13" t="s">
        <v>1</v>
      </c>
      <c r="M38" s="13" t="s">
        <v>2</v>
      </c>
      <c r="N38" s="13" t="s">
        <v>3</v>
      </c>
      <c r="O38" s="13" t="s">
        <v>33</v>
      </c>
      <c r="P38" s="13" t="s">
        <v>18</v>
      </c>
      <c r="Q38" s="50"/>
    </row>
    <row r="39" spans="1:17">
      <c r="A39" s="28">
        <f>IF(H29&gt;=200, "0", 200-H29)</f>
        <v>106</v>
      </c>
      <c r="B39" s="9" t="s">
        <v>53</v>
      </c>
      <c r="C39" s="25">
        <f>$A39+C29</f>
        <v>183</v>
      </c>
      <c r="D39" s="25">
        <f>$A39+D29</f>
        <v>203</v>
      </c>
      <c r="E39" s="25">
        <f>$A39+E29</f>
        <v>216</v>
      </c>
      <c r="F39" s="25">
        <f>SUM(C39:E39)</f>
        <v>602</v>
      </c>
      <c r="G39" s="25">
        <f>IF(H29&gt;=200, "0", 200-H29)</f>
        <v>106</v>
      </c>
      <c r="H39" s="27"/>
      <c r="J39" s="28">
        <f>IF(Q29&gt;=200, "0", 200-Q29)</f>
        <v>109</v>
      </c>
      <c r="K39" s="42" t="s">
        <v>52</v>
      </c>
      <c r="L39" s="25">
        <f>$J39+L29</f>
        <v>206</v>
      </c>
      <c r="M39" s="25">
        <f>$J39+M29</f>
        <v>187</v>
      </c>
      <c r="N39" s="25">
        <f>$J39+N29</f>
        <v>209</v>
      </c>
      <c r="O39" s="25">
        <f>SUM(L39:N39)</f>
        <v>602</v>
      </c>
      <c r="P39" s="25">
        <f>IF(Q29&gt;=200, "0", 200-Q29)</f>
        <v>109</v>
      </c>
      <c r="Q39" s="43"/>
    </row>
    <row r="40" spans="1:17">
      <c r="A40" s="28">
        <f>IF(H30&gt;=200, "0", 200-H30)</f>
        <v>108</v>
      </c>
      <c r="B40" s="9" t="s">
        <v>54</v>
      </c>
      <c r="C40" s="25">
        <f>$A40+C30</f>
        <v>220</v>
      </c>
      <c r="D40" s="25">
        <f t="shared" ref="D40:E40" si="24">$A40+D30</f>
        <v>173</v>
      </c>
      <c r="E40" s="25">
        <f t="shared" si="24"/>
        <v>208</v>
      </c>
      <c r="F40" s="25">
        <f t="shared" ref="F40:F41" si="25">SUM(C40:E40)</f>
        <v>601</v>
      </c>
      <c r="G40" s="25">
        <f>IF(H30&gt;=200, "0", 200-H30)</f>
        <v>108</v>
      </c>
      <c r="H40" s="27"/>
      <c r="J40" s="28">
        <f>IF(Q30&gt;=200, "0", 200-Q30)</f>
        <v>58</v>
      </c>
      <c r="K40" s="9" t="s">
        <v>5</v>
      </c>
      <c r="L40" s="25">
        <f t="shared" ref="L40:N41" si="26">$J40+L30</f>
        <v>186</v>
      </c>
      <c r="M40" s="25">
        <f t="shared" si="26"/>
        <v>190</v>
      </c>
      <c r="N40" s="25">
        <f>$J40+N30</f>
        <v>226</v>
      </c>
      <c r="O40" s="25">
        <f>SUM(L40:N40)</f>
        <v>602</v>
      </c>
      <c r="P40" s="25">
        <f t="shared" ref="P40" si="27">IF(Q30&gt;=200, "0", 200-Q30)</f>
        <v>58</v>
      </c>
      <c r="Q40" s="43"/>
    </row>
    <row r="41" spans="1:17">
      <c r="A41" s="28">
        <f>IF(H31&gt;=200, "0", 200-H31)</f>
        <v>46</v>
      </c>
      <c r="B41" s="42" t="s">
        <v>55</v>
      </c>
      <c r="C41" s="25">
        <f>$A41+C31</f>
        <v>212</v>
      </c>
      <c r="D41" s="25">
        <f t="shared" ref="D41" si="28">$A41+D31</f>
        <v>191</v>
      </c>
      <c r="E41" s="25">
        <f>$A41+E31</f>
        <v>199</v>
      </c>
      <c r="F41" s="25">
        <f t="shared" si="25"/>
        <v>602</v>
      </c>
      <c r="G41" s="25">
        <f>IF(H31&gt;=200, "0", 200-H31)</f>
        <v>46</v>
      </c>
      <c r="H41" s="27"/>
      <c r="J41" s="28">
        <f>IF(Q31&gt;=200, "0", 200-Q31)</f>
        <v>41</v>
      </c>
      <c r="K41" s="9" t="s">
        <v>41</v>
      </c>
      <c r="L41" s="25">
        <f>$J41+L31</f>
        <v>188</v>
      </c>
      <c r="M41" s="25">
        <f>$J41+M31</f>
        <v>195</v>
      </c>
      <c r="N41" s="25">
        <f t="shared" si="26"/>
        <v>219</v>
      </c>
      <c r="O41" s="25">
        <f>SUM(L41:N41)</f>
        <v>602</v>
      </c>
      <c r="P41" s="25">
        <f>IF(Q31&gt;=200, "0", 200-Q31)</f>
        <v>41</v>
      </c>
      <c r="Q41" s="43"/>
    </row>
    <row r="42" spans="1:17">
      <c r="A42" s="28"/>
      <c r="B42" s="19"/>
      <c r="C42" s="25"/>
      <c r="D42" s="25"/>
      <c r="E42" s="25"/>
      <c r="F42" s="25"/>
      <c r="G42" s="25"/>
      <c r="H42" s="27"/>
      <c r="J42" s="28"/>
      <c r="L42" s="25"/>
      <c r="M42" s="25"/>
      <c r="N42" s="25"/>
      <c r="O42" s="25"/>
      <c r="P42" s="25"/>
      <c r="Q42" s="43"/>
    </row>
    <row r="43" spans="1:17">
      <c r="A43" s="23"/>
      <c r="B43" s="19"/>
      <c r="C43" s="20"/>
      <c r="D43" s="20"/>
      <c r="E43" s="20"/>
      <c r="F43" s="20"/>
      <c r="G43" s="20"/>
      <c r="H43" s="27"/>
      <c r="J43" s="23"/>
      <c r="K43" s="19"/>
      <c r="L43" s="20"/>
      <c r="M43" s="20"/>
      <c r="N43" s="20"/>
      <c r="O43" s="20"/>
      <c r="P43" s="20"/>
      <c r="Q43" s="27"/>
    </row>
    <row r="44" spans="1:17">
      <c r="A44" s="23"/>
      <c r="B44" s="29" t="s">
        <v>19</v>
      </c>
      <c r="C44" s="25">
        <f>SUM(C39:C43)</f>
        <v>615</v>
      </c>
      <c r="D44" s="25">
        <f>SUM(D39:D43)</f>
        <v>567</v>
      </c>
      <c r="E44" s="25">
        <f t="shared" ref="E44" si="29">SUM(E39:E43)</f>
        <v>623</v>
      </c>
      <c r="F44" s="25">
        <f>SUM(F39:F43)</f>
        <v>1805</v>
      </c>
      <c r="G44" s="25"/>
      <c r="H44" s="27"/>
      <c r="J44" s="23"/>
      <c r="K44" s="29" t="s">
        <v>19</v>
      </c>
      <c r="L44" s="25">
        <f>SUM(L39:L43)</f>
        <v>580</v>
      </c>
      <c r="M44" s="25">
        <f>SUM(M39:M43)</f>
        <v>572</v>
      </c>
      <c r="N44" s="25">
        <f t="shared" ref="N44" si="30">SUM(N39:N43)</f>
        <v>654</v>
      </c>
      <c r="O44" s="25">
        <f>SUM(O39:O43)</f>
        <v>1806</v>
      </c>
      <c r="P44" s="25"/>
      <c r="Q44" s="27"/>
    </row>
    <row r="45" spans="1:17">
      <c r="A45" s="23"/>
      <c r="B45" s="19"/>
      <c r="C45" s="20" t="str">
        <f>IF(C44&gt;L44,"Won", IF(C44&lt;L44,"Lost","Tied"))</f>
        <v>Won</v>
      </c>
      <c r="D45" s="20" t="str">
        <f>IF(D44&gt;M44,"Won", IF(D44&lt;M44,"Lost","Tied"))</f>
        <v>Lost</v>
      </c>
      <c r="E45" s="20" t="str">
        <f>IF(E44&gt;N44,"Won", IF(E44&lt;N44,"Lost","Tied"))</f>
        <v>Lost</v>
      </c>
      <c r="F45" s="20" t="str">
        <f>IF(F44&gt;O44,"Won", IF(F44&lt;O44,"Lost","Tied"))</f>
        <v>Lost</v>
      </c>
      <c r="G45" s="20"/>
      <c r="H45" s="26"/>
      <c r="J45" s="23"/>
      <c r="K45" s="19"/>
      <c r="L45" s="20" t="str">
        <f>IF(L44&gt;C44,"Won", IF(L44&lt;C44,"Lost","Tied"))</f>
        <v>Lost</v>
      </c>
      <c r="M45" s="20" t="str">
        <f>IF(M44&gt;D44,"Won", IF(M44&lt;D44,"Lost","Tied"))</f>
        <v>Won</v>
      </c>
      <c r="N45" s="20" t="str">
        <f>IF(N44&gt;E44,"Won", IF(N44&lt;E44,"Lost","Tied"))</f>
        <v>Won</v>
      </c>
      <c r="O45" s="20" t="str">
        <f>IF(O44&gt;F44,"Won", IF(O44&lt;F44,"Lost","Tied"))</f>
        <v>Won</v>
      </c>
      <c r="P45" s="20"/>
      <c r="Q45" s="26"/>
    </row>
    <row r="46" spans="1:17">
      <c r="A46" s="23"/>
      <c r="B46" s="24" t="s">
        <v>20</v>
      </c>
      <c r="C46" s="30">
        <f>SUM((IF(C45="Won", "1", IF(C45="Tied", "0.5","0"))), (IF(D45="Won", "1", IF(D45="Tied", "0.5","0"))), (IF(E45="Won", "1", IF(E45="Tied", "0.5","0"))), (IF(F45="Won", "1", IF(F45="Tied", "0.5","0"))))</f>
        <v>1</v>
      </c>
      <c r="D46" s="20"/>
      <c r="E46" s="20"/>
      <c r="F46" s="20"/>
      <c r="G46" s="20"/>
      <c r="H46" s="27"/>
      <c r="I46" s="45"/>
      <c r="J46" s="23"/>
      <c r="K46" s="24" t="s">
        <v>20</v>
      </c>
      <c r="L46" s="30">
        <f>SUM((IF(L45="Won", "1", IF(L45="Tied", "0.5","0"))), (IF(M45="Won", "1", IF(M45="Tied", "0.5","0"))), (IF(N45="Won", "1", IF(N45="Tied", "0.5","0"))), (IF(O45="Won", "1", IF(O45="Tied", "0.5","0"))))</f>
        <v>3</v>
      </c>
      <c r="M46" s="20"/>
      <c r="N46" s="20"/>
      <c r="O46" s="20"/>
      <c r="P46" s="20"/>
      <c r="Q46" s="27"/>
    </row>
    <row r="47" spans="1:17">
      <c r="A47" s="23"/>
      <c r="B47" s="19"/>
      <c r="C47" s="20"/>
      <c r="D47" s="20"/>
      <c r="E47" s="20"/>
      <c r="F47" s="20"/>
      <c r="G47" s="20"/>
      <c r="H47" s="27"/>
      <c r="J47" s="23"/>
      <c r="K47" s="19"/>
      <c r="L47" s="20"/>
      <c r="M47" s="20"/>
      <c r="N47" s="20"/>
      <c r="O47" s="20"/>
      <c r="P47" s="20"/>
      <c r="Q47" s="27"/>
    </row>
    <row r="48" spans="1:17" ht="13.5" thickBot="1">
      <c r="A48" s="31"/>
      <c r="B48" s="32" t="s">
        <v>21</v>
      </c>
      <c r="C48" s="33">
        <f>C46</f>
        <v>1</v>
      </c>
      <c r="D48" s="34"/>
      <c r="E48" s="35"/>
      <c r="F48" s="35"/>
      <c r="G48" s="35"/>
      <c r="H48" s="36"/>
      <c r="I48" s="45"/>
      <c r="J48" s="31"/>
      <c r="K48" s="32" t="s">
        <v>21</v>
      </c>
      <c r="L48" s="33">
        <f>L46</f>
        <v>3</v>
      </c>
      <c r="M48" s="34"/>
      <c r="N48" s="35"/>
      <c r="O48" s="35"/>
      <c r="P48" s="35"/>
      <c r="Q48" s="36"/>
    </row>
    <row r="50" spans="1:18" ht="13.5" thickBot="1"/>
    <row r="51" spans="1:18" s="3" customFormat="1" ht="18">
      <c r="A51" s="75" t="s">
        <v>67</v>
      </c>
      <c r="B51" s="72"/>
      <c r="C51" s="71"/>
      <c r="D51" s="72"/>
      <c r="E51" s="71" t="s">
        <v>37</v>
      </c>
      <c r="F51" s="72"/>
      <c r="G51" s="37" t="s">
        <v>84</v>
      </c>
      <c r="H51" s="15"/>
      <c r="I51" s="4"/>
      <c r="J51" s="73" t="s">
        <v>76</v>
      </c>
      <c r="K51" s="76"/>
      <c r="L51" s="71"/>
      <c r="M51" s="72"/>
      <c r="N51" s="71" t="s">
        <v>36</v>
      </c>
      <c r="O51" s="72"/>
      <c r="P51" s="37" t="s">
        <v>13</v>
      </c>
      <c r="Q51" s="15"/>
    </row>
    <row r="52" spans="1:18" s="2" customFormat="1" ht="25.5">
      <c r="A52" s="41" t="s">
        <v>23</v>
      </c>
      <c r="B52" s="14" t="s">
        <v>22</v>
      </c>
      <c r="C52" s="13" t="s">
        <v>1</v>
      </c>
      <c r="D52" s="13" t="s">
        <v>2</v>
      </c>
      <c r="E52" s="13" t="s">
        <v>3</v>
      </c>
      <c r="F52" s="13" t="s">
        <v>32</v>
      </c>
      <c r="G52" s="13" t="s">
        <v>25</v>
      </c>
      <c r="H52" s="17" t="s">
        <v>24</v>
      </c>
      <c r="I52" s="5"/>
      <c r="J52" s="41" t="s">
        <v>23</v>
      </c>
      <c r="K52" s="14" t="s">
        <v>22</v>
      </c>
      <c r="L52" s="13" t="s">
        <v>1</v>
      </c>
      <c r="M52" s="13" t="s">
        <v>2</v>
      </c>
      <c r="N52" s="13" t="s">
        <v>3</v>
      </c>
      <c r="O52" s="13" t="s">
        <v>32</v>
      </c>
      <c r="P52" s="13" t="s">
        <v>25</v>
      </c>
      <c r="Q52" s="17" t="s">
        <v>24</v>
      </c>
    </row>
    <row r="53" spans="1:18">
      <c r="A53" s="18"/>
      <c r="B53" s="9" t="s">
        <v>42</v>
      </c>
      <c r="C53" s="20">
        <v>150</v>
      </c>
      <c r="D53" s="20">
        <v>163</v>
      </c>
      <c r="E53" s="20">
        <v>96</v>
      </c>
      <c r="F53" s="20">
        <f t="shared" ref="F53" si="31">SUM(C53:E53)</f>
        <v>409</v>
      </c>
      <c r="G53" s="25">
        <f>INT(AVERAGE(C53:E53))</f>
        <v>136</v>
      </c>
      <c r="H53" s="21">
        <f t="shared" ref="H53" si="32">G53</f>
        <v>136</v>
      </c>
      <c r="I53" s="6"/>
      <c r="J53" s="18"/>
      <c r="K53" s="9" t="s">
        <v>43</v>
      </c>
      <c r="L53" s="6">
        <v>118</v>
      </c>
      <c r="M53" s="6">
        <v>113</v>
      </c>
      <c r="N53" s="6">
        <v>136</v>
      </c>
      <c r="O53" s="25">
        <f>SUM(L53:N53)</f>
        <v>367</v>
      </c>
      <c r="P53" s="25">
        <f>INT(AVERAGE(L53:N53))</f>
        <v>122</v>
      </c>
      <c r="Q53" s="21">
        <f>P53</f>
        <v>122</v>
      </c>
      <c r="R53" s="6"/>
    </row>
    <row r="54" spans="1:18">
      <c r="A54" s="18"/>
      <c r="B54" s="1" t="s">
        <v>11</v>
      </c>
      <c r="C54" s="20"/>
      <c r="D54" s="20"/>
      <c r="E54" s="20"/>
      <c r="F54" s="20"/>
      <c r="G54" s="25"/>
      <c r="H54" s="21"/>
      <c r="I54" s="6"/>
      <c r="J54" s="18"/>
      <c r="K54" s="9" t="s">
        <v>56</v>
      </c>
      <c r="L54" s="6">
        <v>144</v>
      </c>
      <c r="M54" s="6">
        <v>137</v>
      </c>
      <c r="N54" s="6">
        <v>119</v>
      </c>
      <c r="O54" s="25">
        <f t="shared" ref="O54" si="33">SUM(L54:N54)</f>
        <v>400</v>
      </c>
      <c r="P54" s="25">
        <f t="shared" ref="P54" si="34">INT(AVERAGE(L54:N54))</f>
        <v>133</v>
      </c>
      <c r="Q54" s="21">
        <f t="shared" ref="Q54" si="35">P54</f>
        <v>133</v>
      </c>
      <c r="R54" s="6"/>
    </row>
    <row r="55" spans="1:18">
      <c r="A55" s="18"/>
      <c r="B55" s="1" t="s">
        <v>58</v>
      </c>
      <c r="C55" s="20"/>
      <c r="D55" s="20"/>
      <c r="E55" s="20"/>
      <c r="F55" s="20"/>
      <c r="G55" s="25"/>
      <c r="H55" s="21"/>
      <c r="I55" s="6"/>
      <c r="J55" s="18"/>
      <c r="K55" s="9" t="s">
        <v>57</v>
      </c>
      <c r="L55" s="6">
        <v>128</v>
      </c>
      <c r="M55" s="6">
        <v>83</v>
      </c>
      <c r="N55" s="6">
        <v>136</v>
      </c>
      <c r="O55" s="25">
        <f>SUM(L55:N55)</f>
        <v>347</v>
      </c>
      <c r="P55" s="25">
        <f>INT(AVERAGE(L55:N55))</f>
        <v>115</v>
      </c>
      <c r="Q55" s="21">
        <f t="shared" ref="Q55" si="36">P55</f>
        <v>115</v>
      </c>
      <c r="R55" s="6"/>
    </row>
    <row r="56" spans="1:18">
      <c r="A56" s="18"/>
      <c r="B56" s="9" t="s">
        <v>60</v>
      </c>
      <c r="C56" s="20">
        <v>150</v>
      </c>
      <c r="D56" s="20">
        <v>150</v>
      </c>
      <c r="E56" s="20">
        <v>150</v>
      </c>
      <c r="F56" s="20">
        <f t="shared" ref="F56:F57" si="37">SUM(C56:E56)</f>
        <v>450</v>
      </c>
      <c r="G56" s="25">
        <f>INT(AVERAGE(C56:E56))</f>
        <v>150</v>
      </c>
      <c r="H56" s="21">
        <f t="shared" ref="H56:H57" si="38">G56</f>
        <v>150</v>
      </c>
      <c r="I56" s="6"/>
      <c r="J56" s="18"/>
      <c r="K56" s="9"/>
      <c r="L56" s="6"/>
      <c r="M56" s="6"/>
      <c r="N56" s="6"/>
      <c r="O56" s="25"/>
      <c r="P56" s="25"/>
      <c r="Q56" s="21"/>
      <c r="R56" s="6"/>
    </row>
    <row r="57" spans="1:18">
      <c r="A57" s="18"/>
      <c r="B57" s="9" t="s">
        <v>59</v>
      </c>
      <c r="C57" s="20">
        <v>137</v>
      </c>
      <c r="D57" s="20">
        <v>149</v>
      </c>
      <c r="E57" s="20">
        <v>103</v>
      </c>
      <c r="F57" s="20">
        <f t="shared" si="37"/>
        <v>389</v>
      </c>
      <c r="G57" s="25">
        <f>INT(AVERAGE(C57:E57))</f>
        <v>129</v>
      </c>
      <c r="H57" s="21">
        <f t="shared" si="38"/>
        <v>129</v>
      </c>
      <c r="J57" s="18"/>
      <c r="Q57" s="21"/>
    </row>
    <row r="58" spans="1:18">
      <c r="A58" s="18"/>
      <c r="B58" s="19"/>
      <c r="C58" s="20"/>
      <c r="D58" s="20"/>
      <c r="E58" s="20"/>
      <c r="F58" s="20"/>
      <c r="G58" s="20"/>
      <c r="H58" s="21"/>
      <c r="J58" s="18"/>
      <c r="Q58" s="21"/>
    </row>
    <row r="59" spans="1:18">
      <c r="A59" s="23"/>
      <c r="B59" s="24" t="s">
        <v>17</v>
      </c>
      <c r="C59" s="25">
        <f>SUM(C53:C57)</f>
        <v>437</v>
      </c>
      <c r="D59" s="25">
        <f t="shared" ref="D59:E59" si="39">SUM(D53:D57)</f>
        <v>462</v>
      </c>
      <c r="E59" s="25">
        <f t="shared" si="39"/>
        <v>349</v>
      </c>
      <c r="F59" s="25">
        <f>SUM(F53:F57)</f>
        <v>1248</v>
      </c>
      <c r="G59" s="25"/>
      <c r="H59" s="26"/>
      <c r="J59" s="23"/>
      <c r="K59" s="24" t="s">
        <v>17</v>
      </c>
      <c r="L59" s="25">
        <f>SUM(L53:L57)</f>
        <v>390</v>
      </c>
      <c r="M59" s="25">
        <f t="shared" ref="M59:N59" si="40">SUM(M53:M57)</f>
        <v>333</v>
      </c>
      <c r="N59" s="25">
        <f t="shared" si="40"/>
        <v>391</v>
      </c>
      <c r="O59" s="25">
        <f>SUM(O53:O57)</f>
        <v>1114</v>
      </c>
      <c r="P59" s="25"/>
      <c r="Q59" s="26"/>
    </row>
    <row r="60" spans="1:18">
      <c r="A60" s="23"/>
      <c r="B60" s="19"/>
      <c r="C60" s="25"/>
      <c r="D60" s="25"/>
      <c r="E60" s="25"/>
      <c r="F60" s="25"/>
      <c r="G60" s="25"/>
      <c r="H60" s="21"/>
      <c r="J60" s="23"/>
      <c r="K60" s="19"/>
      <c r="L60" s="25"/>
      <c r="M60" s="25"/>
      <c r="N60" s="25"/>
      <c r="O60" s="25"/>
      <c r="P60" s="25"/>
      <c r="Q60" s="21"/>
    </row>
    <row r="61" spans="1:18">
      <c r="A61" s="23"/>
      <c r="B61" s="19"/>
      <c r="C61" s="20"/>
      <c r="D61" s="20"/>
      <c r="E61" s="20"/>
      <c r="F61" s="20"/>
      <c r="G61" s="20"/>
      <c r="H61" s="27"/>
      <c r="J61" s="23"/>
      <c r="K61" s="19"/>
      <c r="L61" s="20"/>
      <c r="M61" s="20"/>
      <c r="N61" s="20"/>
      <c r="O61" s="20"/>
      <c r="P61" s="20"/>
      <c r="Q61" s="27"/>
    </row>
    <row r="62" spans="1:18" s="2" customFormat="1" ht="25.5">
      <c r="A62" s="16" t="s">
        <v>16</v>
      </c>
      <c r="B62" s="14" t="s">
        <v>22</v>
      </c>
      <c r="C62" s="13" t="s">
        <v>1</v>
      </c>
      <c r="D62" s="13" t="s">
        <v>2</v>
      </c>
      <c r="E62" s="13" t="s">
        <v>3</v>
      </c>
      <c r="F62" s="13" t="s">
        <v>33</v>
      </c>
      <c r="G62" s="13" t="s">
        <v>18</v>
      </c>
      <c r="H62" s="50"/>
      <c r="I62" s="5"/>
      <c r="J62" s="16" t="s">
        <v>16</v>
      </c>
      <c r="K62" s="14" t="s">
        <v>22</v>
      </c>
      <c r="L62" s="13" t="s">
        <v>1</v>
      </c>
      <c r="M62" s="13" t="s">
        <v>2</v>
      </c>
      <c r="N62" s="13" t="s">
        <v>3</v>
      </c>
      <c r="O62" s="13" t="s">
        <v>33</v>
      </c>
      <c r="P62" s="13" t="s">
        <v>18</v>
      </c>
      <c r="Q62" s="50"/>
    </row>
    <row r="63" spans="1:18">
      <c r="A63" s="28">
        <f>IF(H53&gt;=200, "0", 200-H53)</f>
        <v>64</v>
      </c>
      <c r="B63" s="9" t="s">
        <v>42</v>
      </c>
      <c r="C63" s="25">
        <f>$A63+C53</f>
        <v>214</v>
      </c>
      <c r="D63" s="25">
        <f>$A63+D53</f>
        <v>227</v>
      </c>
      <c r="E63" s="25">
        <f>$A63+E53</f>
        <v>160</v>
      </c>
      <c r="F63" s="25">
        <f t="shared" ref="F63" si="41">SUM(C63:E63)</f>
        <v>601</v>
      </c>
      <c r="G63" s="25">
        <f>IF(H53&gt;=200, "0", 200-H53)</f>
        <v>64</v>
      </c>
      <c r="H63" s="27"/>
      <c r="J63" s="28">
        <f>IF(Q53&gt;=200, "0", 200-Q53)</f>
        <v>78</v>
      </c>
      <c r="K63" s="9" t="s">
        <v>43</v>
      </c>
      <c r="L63" s="25">
        <f t="shared" ref="L63:N65" si="42">$J63+L53</f>
        <v>196</v>
      </c>
      <c r="M63" s="25">
        <f t="shared" si="42"/>
        <v>191</v>
      </c>
      <c r="N63" s="25">
        <f t="shared" si="42"/>
        <v>214</v>
      </c>
      <c r="O63" s="25">
        <f>SUM(L63:N63)</f>
        <v>601</v>
      </c>
      <c r="P63" s="25">
        <f>IF(Q53&gt;=200, "0", 200-Q53)</f>
        <v>78</v>
      </c>
      <c r="Q63" s="43"/>
    </row>
    <row r="64" spans="1:18">
      <c r="A64" s="28">
        <f>IF(H56&gt;=200, "0", 200-H56)</f>
        <v>50</v>
      </c>
      <c r="B64" s="9" t="s">
        <v>60</v>
      </c>
      <c r="C64" s="25">
        <f>($A64+C56)-10</f>
        <v>190</v>
      </c>
      <c r="D64" s="25">
        <f>($A64+D56)-10</f>
        <v>190</v>
      </c>
      <c r="E64" s="25">
        <f>($A64+E56)-10</f>
        <v>190</v>
      </c>
      <c r="F64" s="25">
        <f>SUM(C64:E64)</f>
        <v>570</v>
      </c>
      <c r="G64" s="25">
        <f>IF(H56&gt;=200, "0", 200-H56)</f>
        <v>50</v>
      </c>
      <c r="H64" s="27"/>
      <c r="J64" s="28">
        <f>IF(Q54&gt;=200, "0", 200-Q54)</f>
        <v>67</v>
      </c>
      <c r="K64" s="9" t="s">
        <v>56</v>
      </c>
      <c r="L64" s="25">
        <f t="shared" si="42"/>
        <v>211</v>
      </c>
      <c r="M64" s="25">
        <f t="shared" si="42"/>
        <v>204</v>
      </c>
      <c r="N64" s="25">
        <f t="shared" si="42"/>
        <v>186</v>
      </c>
      <c r="O64" s="25">
        <f t="shared" ref="O64:O65" si="43">SUM(L64:N64)</f>
        <v>601</v>
      </c>
      <c r="P64" s="25">
        <f t="shared" ref="P64:P65" si="44">IF(Q54&gt;=200, "0", 200-Q54)</f>
        <v>67</v>
      </c>
      <c r="Q64" s="43"/>
    </row>
    <row r="65" spans="1:17">
      <c r="A65" s="28">
        <f>IF(H57&gt;=200, "0", 200-H57)</f>
        <v>71</v>
      </c>
      <c r="B65" s="9" t="s">
        <v>59</v>
      </c>
      <c r="C65" s="25">
        <f>$A65+C57</f>
        <v>208</v>
      </c>
      <c r="D65" s="25">
        <f>$A65+D57</f>
        <v>220</v>
      </c>
      <c r="E65" s="25">
        <f>$A65+E57</f>
        <v>174</v>
      </c>
      <c r="F65" s="25">
        <f>SUM(C65:E65)</f>
        <v>602</v>
      </c>
      <c r="G65" s="25">
        <f>IF(H57&gt;=200, "0", 200-H57)</f>
        <v>71</v>
      </c>
      <c r="H65" s="27"/>
      <c r="J65" s="28">
        <f>IF(Q55&gt;=200, "0", 200-Q55)</f>
        <v>85</v>
      </c>
      <c r="K65" s="9" t="s">
        <v>57</v>
      </c>
      <c r="L65" s="25">
        <f t="shared" si="42"/>
        <v>213</v>
      </c>
      <c r="M65" s="25">
        <f t="shared" si="42"/>
        <v>168</v>
      </c>
      <c r="N65" s="25">
        <f t="shared" si="42"/>
        <v>221</v>
      </c>
      <c r="O65" s="25">
        <f t="shared" si="43"/>
        <v>602</v>
      </c>
      <c r="P65" s="25">
        <f t="shared" si="44"/>
        <v>85</v>
      </c>
      <c r="Q65" s="43"/>
    </row>
    <row r="66" spans="1:17">
      <c r="A66" s="28"/>
      <c r="C66" s="25"/>
      <c r="D66" s="25"/>
      <c r="E66" s="25"/>
      <c r="F66" s="25"/>
      <c r="G66" s="25"/>
      <c r="H66" s="27"/>
      <c r="J66" s="28"/>
      <c r="L66" s="25"/>
      <c r="M66" s="25"/>
      <c r="N66" s="25"/>
      <c r="O66" s="25"/>
      <c r="P66" s="25"/>
      <c r="Q66" s="43"/>
    </row>
    <row r="67" spans="1:17">
      <c r="A67" s="23"/>
      <c r="B67" s="19"/>
      <c r="C67" s="20"/>
      <c r="D67" s="20"/>
      <c r="E67" s="20"/>
      <c r="F67" s="20"/>
      <c r="G67" s="20"/>
      <c r="H67" s="27"/>
      <c r="J67" s="23"/>
      <c r="K67" s="19"/>
      <c r="L67" s="20"/>
      <c r="M67" s="20"/>
      <c r="N67" s="20"/>
      <c r="O67" s="20"/>
      <c r="P67" s="20"/>
      <c r="Q67" s="27"/>
    </row>
    <row r="68" spans="1:17">
      <c r="A68" s="23"/>
      <c r="B68" s="29" t="s">
        <v>19</v>
      </c>
      <c r="C68" s="25">
        <f>SUM(C63:C67)</f>
        <v>612</v>
      </c>
      <c r="D68" s="25">
        <f t="shared" ref="D68:F68" si="45">SUM(D63:D67)</f>
        <v>637</v>
      </c>
      <c r="E68" s="25">
        <f t="shared" si="45"/>
        <v>524</v>
      </c>
      <c r="F68" s="25">
        <f t="shared" si="45"/>
        <v>1773</v>
      </c>
      <c r="G68" s="25"/>
      <c r="H68" s="27"/>
      <c r="J68" s="23"/>
      <c r="K68" s="29" t="s">
        <v>19</v>
      </c>
      <c r="L68" s="25">
        <f>SUM(L63:L67)</f>
        <v>620</v>
      </c>
      <c r="M68" s="25">
        <f t="shared" ref="M68:O68" si="46">SUM(M63:M67)</f>
        <v>563</v>
      </c>
      <c r="N68" s="25">
        <f t="shared" si="46"/>
        <v>621</v>
      </c>
      <c r="O68" s="25">
        <f t="shared" si="46"/>
        <v>1804</v>
      </c>
      <c r="P68" s="25"/>
      <c r="Q68" s="27"/>
    </row>
    <row r="69" spans="1:17">
      <c r="A69" s="23"/>
      <c r="B69" s="19"/>
      <c r="C69" s="20" t="str">
        <f>IF(C68&gt;L68,"Won", IF(C68&lt;L68,"Lost","Tied"))</f>
        <v>Lost</v>
      </c>
      <c r="D69" s="20" t="str">
        <f>IF(D68&gt;M68,"Won", IF(D68&lt;M68,"Lost","Tied"))</f>
        <v>Won</v>
      </c>
      <c r="E69" s="20" t="str">
        <f>IF(E68&gt;N68,"Won", IF(E68&lt;N68,"Lost","Tied"))</f>
        <v>Lost</v>
      </c>
      <c r="F69" s="20" t="str">
        <f>IF(F68&gt;O68,"Won", IF(F68&lt;O68,"Lost","Tied"))</f>
        <v>Lost</v>
      </c>
      <c r="G69" s="20"/>
      <c r="H69" s="26"/>
      <c r="J69" s="23"/>
      <c r="K69" s="19"/>
      <c r="L69" s="20" t="str">
        <f>IF(L68&gt;C68,"Won", IF(L68&lt;C68,"Lost","Tied"))</f>
        <v>Won</v>
      </c>
      <c r="M69" s="20" t="str">
        <f>IF(M68&gt;D68,"Won", IF(M68&lt;D68,"Lost","Tied"))</f>
        <v>Lost</v>
      </c>
      <c r="N69" s="20" t="str">
        <f>IF(N68&gt;E68,"Won", IF(N68&lt;E68,"Lost","Tied"))</f>
        <v>Won</v>
      </c>
      <c r="O69" s="20" t="str">
        <f>IF(O68&gt;F68,"Won", IF(O68&lt;F68,"Lost","Tied"))</f>
        <v>Won</v>
      </c>
      <c r="P69" s="20"/>
      <c r="Q69" s="26"/>
    </row>
    <row r="70" spans="1:17">
      <c r="A70" s="23"/>
      <c r="B70" s="24" t="s">
        <v>20</v>
      </c>
      <c r="C70" s="30">
        <f>SUM((IF(C69="Won", "1", IF(C69="Tied", "0.5","0"))), (IF(D69="Won", "1", IF(D69="Tied", "0.5","0"))), (IF(E69="Won", "1", IF(E69="Tied", "0.5","0"))), (IF(F69="Won", "1", IF(F69="Tied", "0.5","0"))))</f>
        <v>1</v>
      </c>
      <c r="D70" s="20"/>
      <c r="E70" s="20"/>
      <c r="F70" s="20"/>
      <c r="G70" s="20"/>
      <c r="H70" s="27"/>
      <c r="I70" s="45"/>
      <c r="J70" s="23"/>
      <c r="K70" s="24" t="s">
        <v>20</v>
      </c>
      <c r="L70" s="30">
        <f>SUM((IF(L69="Won", "1", IF(L69="Tied", "0.5","0"))), (IF(M69="Won", "1", IF(M69="Tied", "0.5","0"))), (IF(N69="Won", "1", IF(N69="Tied", "0.5","0"))), (IF(O69="Won", "1", IF(O69="Tied", "0.5","0"))))</f>
        <v>3</v>
      </c>
      <c r="M70" s="20"/>
      <c r="N70" s="20"/>
      <c r="O70" s="20"/>
      <c r="P70" s="20"/>
      <c r="Q70" s="27"/>
    </row>
    <row r="71" spans="1:17">
      <c r="A71" s="23"/>
      <c r="B71" s="19"/>
      <c r="C71" s="20"/>
      <c r="D71" s="20"/>
      <c r="E71" s="20"/>
      <c r="F71" s="20"/>
      <c r="G71" s="20"/>
      <c r="H71" s="27"/>
      <c r="J71" s="23"/>
      <c r="K71" s="19"/>
      <c r="L71" s="20"/>
      <c r="M71" s="20"/>
      <c r="N71" s="20"/>
      <c r="O71" s="20"/>
      <c r="P71" s="20"/>
      <c r="Q71" s="27"/>
    </row>
    <row r="72" spans="1:17" ht="13.5" thickBot="1">
      <c r="A72" s="31"/>
      <c r="B72" s="32" t="s">
        <v>21</v>
      </c>
      <c r="C72" s="33">
        <f>C70</f>
        <v>1</v>
      </c>
      <c r="D72" s="34"/>
      <c r="E72" s="35"/>
      <c r="F72" s="35"/>
      <c r="G72" s="35"/>
      <c r="H72" s="36"/>
      <c r="I72" s="45"/>
      <c r="J72" s="31"/>
      <c r="K72" s="32" t="s">
        <v>21</v>
      </c>
      <c r="L72" s="33">
        <f>L70</f>
        <v>3</v>
      </c>
      <c r="M72" s="34"/>
      <c r="N72" s="35"/>
      <c r="O72" s="35"/>
      <c r="P72" s="35"/>
      <c r="Q72" s="36"/>
    </row>
    <row r="74" spans="1:17" ht="13.5" thickBot="1"/>
    <row r="75" spans="1:17" ht="18">
      <c r="A75" s="73" t="s">
        <v>98</v>
      </c>
      <c r="B75" s="74"/>
      <c r="C75" s="71"/>
      <c r="D75" s="72"/>
      <c r="E75" s="71" t="s">
        <v>38</v>
      </c>
      <c r="F75" s="72"/>
      <c r="G75" s="46" t="s">
        <v>14</v>
      </c>
      <c r="H75" s="15"/>
      <c r="I75" s="3"/>
      <c r="J75" s="73" t="s">
        <v>78</v>
      </c>
      <c r="K75" s="74"/>
      <c r="L75" s="72"/>
      <c r="M75" s="72"/>
      <c r="N75" s="71" t="s">
        <v>39</v>
      </c>
      <c r="O75" s="72"/>
      <c r="P75" s="46" t="s">
        <v>85</v>
      </c>
      <c r="Q75" s="15"/>
    </row>
    <row r="76" spans="1:17" ht="25.5">
      <c r="A76" s="41" t="s">
        <v>23</v>
      </c>
      <c r="B76" s="14" t="s">
        <v>22</v>
      </c>
      <c r="C76" s="13" t="s">
        <v>1</v>
      </c>
      <c r="D76" s="13" t="s">
        <v>2</v>
      </c>
      <c r="E76" s="13" t="s">
        <v>3</v>
      </c>
      <c r="F76" s="13" t="s">
        <v>32</v>
      </c>
      <c r="G76" s="13" t="s">
        <v>25</v>
      </c>
      <c r="H76" s="17" t="s">
        <v>24</v>
      </c>
      <c r="I76" s="2"/>
      <c r="J76" s="41" t="s">
        <v>23</v>
      </c>
      <c r="K76" s="14" t="s">
        <v>22</v>
      </c>
      <c r="L76" s="13" t="s">
        <v>1</v>
      </c>
      <c r="M76" s="13" t="s">
        <v>2</v>
      </c>
      <c r="N76" s="13" t="s">
        <v>3</v>
      </c>
      <c r="O76" s="13" t="s">
        <v>32</v>
      </c>
      <c r="P76" s="13" t="s">
        <v>25</v>
      </c>
      <c r="Q76" s="17" t="s">
        <v>24</v>
      </c>
    </row>
    <row r="77" spans="1:17">
      <c r="A77" s="18"/>
      <c r="B77" s="9" t="s">
        <v>4</v>
      </c>
      <c r="C77" s="20">
        <v>108</v>
      </c>
      <c r="D77" s="20">
        <v>134</v>
      </c>
      <c r="E77" s="20">
        <v>143</v>
      </c>
      <c r="F77" s="20">
        <f>SUM(C77:E77)</f>
        <v>385</v>
      </c>
      <c r="G77" s="20">
        <f>INT(AVERAGE(C77:E77))</f>
        <v>128</v>
      </c>
      <c r="H77" s="21">
        <f>G77</f>
        <v>128</v>
      </c>
      <c r="I77" s="6"/>
      <c r="J77" s="18"/>
      <c r="K77" s="9" t="s">
        <v>48</v>
      </c>
      <c r="L77" s="6">
        <v>100</v>
      </c>
      <c r="M77" s="6">
        <v>129</v>
      </c>
      <c r="N77" s="6">
        <v>127</v>
      </c>
      <c r="O77" s="25">
        <f>SUM(L77:N77)</f>
        <v>356</v>
      </c>
      <c r="P77" s="25">
        <f t="shared" ref="P77" si="47">INT(AVERAGE(L77:N77))</f>
        <v>118</v>
      </c>
      <c r="Q77" s="21">
        <f>P77</f>
        <v>118</v>
      </c>
    </row>
    <row r="78" spans="1:17">
      <c r="A78" s="18"/>
      <c r="B78" s="9" t="s">
        <v>40</v>
      </c>
      <c r="C78" s="20">
        <v>157</v>
      </c>
      <c r="D78" s="20">
        <v>201</v>
      </c>
      <c r="E78" s="20">
        <v>174</v>
      </c>
      <c r="F78" s="20">
        <f>SUM(C78:E78)</f>
        <v>532</v>
      </c>
      <c r="G78" s="20">
        <f t="shared" ref="G78:G79" si="48">INT(AVERAGE(C78:E78))</f>
        <v>177</v>
      </c>
      <c r="H78" s="21">
        <f t="shared" ref="H78" si="49">G78</f>
        <v>177</v>
      </c>
      <c r="I78" s="6"/>
      <c r="J78" s="18"/>
      <c r="K78" s="1" t="s">
        <v>81</v>
      </c>
      <c r="L78" s="6"/>
      <c r="M78" s="6"/>
      <c r="N78" s="6"/>
      <c r="O78" s="25"/>
      <c r="P78" s="25"/>
      <c r="Q78" s="21"/>
    </row>
    <row r="79" spans="1:17">
      <c r="A79" s="18"/>
      <c r="B79" s="9" t="s">
        <v>49</v>
      </c>
      <c r="C79" s="51">
        <v>157</v>
      </c>
      <c r="D79" s="51">
        <v>146</v>
      </c>
      <c r="E79" s="51">
        <v>204</v>
      </c>
      <c r="F79" s="20">
        <f t="shared" ref="F79" si="50">SUM(C79:E79)</f>
        <v>507</v>
      </c>
      <c r="G79" s="20">
        <f t="shared" si="48"/>
        <v>169</v>
      </c>
      <c r="H79" s="21">
        <f>G79</f>
        <v>169</v>
      </c>
      <c r="I79" s="6"/>
      <c r="J79" s="18"/>
      <c r="K79" s="1" t="s">
        <v>50</v>
      </c>
      <c r="Q79" s="21"/>
    </row>
    <row r="80" spans="1:17">
      <c r="A80" s="18"/>
      <c r="B80" s="9"/>
      <c r="C80" s="20"/>
      <c r="D80" s="20"/>
      <c r="E80" s="22"/>
      <c r="F80" s="20"/>
      <c r="G80" s="20"/>
      <c r="H80" s="21"/>
      <c r="I80" s="6"/>
      <c r="J80" s="18"/>
      <c r="K80" s="9" t="s">
        <v>79</v>
      </c>
      <c r="L80" s="6">
        <v>150</v>
      </c>
      <c r="M80" s="6">
        <v>150</v>
      </c>
      <c r="N80" s="6">
        <v>150</v>
      </c>
      <c r="O80" s="25">
        <f>SUM(L80:N80)</f>
        <v>450</v>
      </c>
      <c r="P80" s="25">
        <f>INT(AVERAGE(L80:N80))</f>
        <v>150</v>
      </c>
      <c r="Q80" s="21">
        <f>P80</f>
        <v>150</v>
      </c>
    </row>
    <row r="81" spans="1:17">
      <c r="A81" s="18"/>
      <c r="B81" s="19"/>
      <c r="C81" s="20"/>
      <c r="D81" s="20"/>
      <c r="E81" s="20"/>
      <c r="F81" s="20"/>
      <c r="G81" s="20"/>
      <c r="H81" s="21"/>
      <c r="I81" s="51"/>
      <c r="J81" s="18"/>
      <c r="K81" s="9" t="s">
        <v>51</v>
      </c>
      <c r="L81" s="6">
        <v>150</v>
      </c>
      <c r="M81" s="6">
        <v>150</v>
      </c>
      <c r="N81" s="6">
        <v>150</v>
      </c>
      <c r="O81" s="25">
        <f>SUM(L81:N81)</f>
        <v>450</v>
      </c>
      <c r="P81" s="25">
        <f>INT(AVERAGE(L81:N81))</f>
        <v>150</v>
      </c>
      <c r="Q81" s="21">
        <f>P81</f>
        <v>150</v>
      </c>
    </row>
    <row r="82" spans="1:17">
      <c r="A82" s="18"/>
      <c r="B82" s="19"/>
      <c r="C82" s="20"/>
      <c r="D82" s="20"/>
      <c r="E82" s="20"/>
      <c r="F82" s="20"/>
      <c r="G82" s="20"/>
      <c r="H82" s="21"/>
      <c r="I82" s="51"/>
      <c r="J82" s="38"/>
      <c r="Q82" s="26"/>
    </row>
    <row r="83" spans="1:17">
      <c r="A83" s="23"/>
      <c r="B83" s="24" t="s">
        <v>17</v>
      </c>
      <c r="C83" s="25">
        <f>SUM(C77:C81)</f>
        <v>422</v>
      </c>
      <c r="D83" s="25">
        <f>SUM(D77:D81)</f>
        <v>481</v>
      </c>
      <c r="E83" s="25">
        <f t="shared" ref="E83" si="51">SUM(E77:E81)</f>
        <v>521</v>
      </c>
      <c r="F83" s="25">
        <f>SUM(F77:F81)</f>
        <v>1424</v>
      </c>
      <c r="G83" s="25"/>
      <c r="H83" s="26"/>
      <c r="I83" s="51"/>
      <c r="J83" s="23"/>
      <c r="K83" s="24" t="s">
        <v>17</v>
      </c>
      <c r="L83" s="25">
        <f>SUM(L77:L81)</f>
        <v>400</v>
      </c>
      <c r="M83" s="25">
        <f t="shared" ref="M83:O83" si="52">SUM(M77:M81)</f>
        <v>429</v>
      </c>
      <c r="N83" s="25">
        <f t="shared" si="52"/>
        <v>427</v>
      </c>
      <c r="O83" s="25">
        <f t="shared" si="52"/>
        <v>1256</v>
      </c>
      <c r="P83" s="25"/>
      <c r="Q83" s="26"/>
    </row>
    <row r="84" spans="1:17">
      <c r="A84" s="23"/>
      <c r="B84" s="19"/>
      <c r="C84" s="25"/>
      <c r="D84" s="25"/>
      <c r="E84" s="25"/>
      <c r="F84" s="25"/>
      <c r="G84" s="25"/>
      <c r="H84" s="21"/>
      <c r="I84" s="51"/>
      <c r="J84" s="23"/>
      <c r="K84" s="19"/>
      <c r="L84" s="25"/>
      <c r="M84" s="25"/>
      <c r="N84" s="25"/>
      <c r="O84" s="25"/>
      <c r="P84" s="25"/>
      <c r="Q84" s="21"/>
    </row>
    <row r="85" spans="1:17">
      <c r="A85" s="23"/>
      <c r="B85" s="19"/>
      <c r="C85" s="20"/>
      <c r="D85" s="20"/>
      <c r="E85" s="20"/>
      <c r="F85" s="20"/>
      <c r="G85" s="20"/>
      <c r="H85" s="52"/>
      <c r="I85" s="51"/>
      <c r="J85" s="23"/>
      <c r="K85" s="19"/>
      <c r="L85" s="20"/>
      <c r="M85" s="20"/>
      <c r="N85" s="20"/>
      <c r="O85" s="20"/>
      <c r="P85" s="20"/>
      <c r="Q85" s="52"/>
    </row>
    <row r="86" spans="1:17" ht="25.5">
      <c r="A86" s="16" t="s">
        <v>16</v>
      </c>
      <c r="B86" s="14" t="s">
        <v>22</v>
      </c>
      <c r="C86" s="13" t="s">
        <v>1</v>
      </c>
      <c r="D86" s="13" t="s">
        <v>2</v>
      </c>
      <c r="E86" s="13" t="s">
        <v>3</v>
      </c>
      <c r="F86" s="13" t="s">
        <v>33</v>
      </c>
      <c r="G86" s="13" t="s">
        <v>18</v>
      </c>
      <c r="H86" s="50"/>
      <c r="I86" s="2"/>
      <c r="J86" s="16" t="s">
        <v>16</v>
      </c>
      <c r="K86" s="14" t="s">
        <v>22</v>
      </c>
      <c r="L86" s="13" t="s">
        <v>1</v>
      </c>
      <c r="M86" s="13" t="s">
        <v>2</v>
      </c>
      <c r="N86" s="13" t="s">
        <v>3</v>
      </c>
      <c r="O86" s="13" t="s">
        <v>33</v>
      </c>
      <c r="P86" s="13" t="s">
        <v>18</v>
      </c>
      <c r="Q86" s="50"/>
    </row>
    <row r="87" spans="1:17">
      <c r="A87" s="28">
        <f>IF(H77&gt;=200, "0", 200-H77)</f>
        <v>72</v>
      </c>
      <c r="B87" s="9" t="s">
        <v>4</v>
      </c>
      <c r="C87" s="25">
        <f>$A87+C77</f>
        <v>180</v>
      </c>
      <c r="D87" s="25">
        <f>$A87+D77</f>
        <v>206</v>
      </c>
      <c r="E87" s="25">
        <f>$A87+E77</f>
        <v>215</v>
      </c>
      <c r="F87" s="25">
        <f>SUM(C87:E87)</f>
        <v>601</v>
      </c>
      <c r="G87" s="25">
        <f>IF(H77&gt;=200, "0", 200-H77)</f>
        <v>72</v>
      </c>
      <c r="H87" s="52"/>
      <c r="I87" s="51"/>
      <c r="J87" s="28">
        <f>IF(Q77&gt;=200, "0", 200-Q77)</f>
        <v>82</v>
      </c>
      <c r="K87" s="9" t="s">
        <v>48</v>
      </c>
      <c r="L87" s="25">
        <f>$J87+L77</f>
        <v>182</v>
      </c>
      <c r="M87" s="25">
        <f t="shared" ref="M87:N87" si="53">$J87+M77</f>
        <v>211</v>
      </c>
      <c r="N87" s="25">
        <f t="shared" si="53"/>
        <v>209</v>
      </c>
      <c r="O87" s="25">
        <f>SUM(L87:N87)</f>
        <v>602</v>
      </c>
      <c r="P87" s="25">
        <f>IF(Q77&gt;=200, "0", 200-Q77)</f>
        <v>82</v>
      </c>
      <c r="Q87" s="43"/>
    </row>
    <row r="88" spans="1:17">
      <c r="A88" s="28">
        <f t="shared" ref="A88:A89" si="54">IF(H78&gt;=200, "0", 200-H78)</f>
        <v>23</v>
      </c>
      <c r="B88" s="9" t="s">
        <v>40</v>
      </c>
      <c r="C88" s="25">
        <f>$A88+C78</f>
        <v>180</v>
      </c>
      <c r="D88" s="25">
        <f t="shared" ref="D88" si="55">$A88+D78</f>
        <v>224</v>
      </c>
      <c r="E88" s="25">
        <f>$A88+E78</f>
        <v>197</v>
      </c>
      <c r="F88" s="25">
        <f t="shared" ref="F88" si="56">SUM(C88:E88)</f>
        <v>601</v>
      </c>
      <c r="G88" s="25">
        <f>IF(H78&gt;=200, "0", 200-H78)</f>
        <v>23</v>
      </c>
      <c r="H88" s="52"/>
      <c r="I88" s="51"/>
      <c r="J88" s="28">
        <f>IF(Q80&gt;=200, "0", 200-Q80)</f>
        <v>50</v>
      </c>
      <c r="K88" s="9" t="s">
        <v>79</v>
      </c>
      <c r="L88" s="25">
        <f>($J88+L80)-10</f>
        <v>190</v>
      </c>
      <c r="M88" s="25">
        <f>($J88+M80)-10</f>
        <v>190</v>
      </c>
      <c r="N88" s="25">
        <f>($J88+N80)-10</f>
        <v>190</v>
      </c>
      <c r="O88" s="25">
        <f t="shared" ref="O88" si="57">SUM(L88:N88)</f>
        <v>570</v>
      </c>
      <c r="P88" s="25">
        <f>IF(Q80&gt;=200, "0", 200-Q80)</f>
        <v>50</v>
      </c>
      <c r="Q88" s="43"/>
    </row>
    <row r="89" spans="1:17">
      <c r="A89" s="28">
        <f t="shared" si="54"/>
        <v>31</v>
      </c>
      <c r="B89" s="9" t="s">
        <v>49</v>
      </c>
      <c r="C89" s="25">
        <f t="shared" ref="C89:E89" si="58">$A89+C79</f>
        <v>188</v>
      </c>
      <c r="D89" s="25">
        <f>$A89+D79</f>
        <v>177</v>
      </c>
      <c r="E89" s="25">
        <f t="shared" si="58"/>
        <v>235</v>
      </c>
      <c r="F89" s="25">
        <f>SUM(C89:E89)</f>
        <v>600</v>
      </c>
      <c r="G89" s="25">
        <f>IF(H79&gt;=200, "0", 200-H79)</f>
        <v>31</v>
      </c>
      <c r="H89" s="52"/>
      <c r="I89" s="51"/>
      <c r="J89" s="28">
        <f>IF(Q81&gt;=200, "0", 200-Q81)</f>
        <v>50</v>
      </c>
      <c r="K89" s="9" t="s">
        <v>51</v>
      </c>
      <c r="L89" s="25">
        <f>($J89+L81)-10</f>
        <v>190</v>
      </c>
      <c r="M89" s="25">
        <f t="shared" ref="M89:N89" si="59">($J89+M81)-10</f>
        <v>190</v>
      </c>
      <c r="N89" s="25">
        <f t="shared" si="59"/>
        <v>190</v>
      </c>
      <c r="O89" s="25">
        <f>SUM(L89:N89)</f>
        <v>570</v>
      </c>
      <c r="P89" s="25">
        <f>IF(Q81&gt;=200, "0", 200-Q81)</f>
        <v>50</v>
      </c>
      <c r="Q89" s="43"/>
    </row>
    <row r="90" spans="1:17">
      <c r="A90" s="28"/>
      <c r="B90" s="9"/>
      <c r="C90" s="25"/>
      <c r="D90" s="25"/>
      <c r="E90" s="25"/>
      <c r="F90" s="25"/>
      <c r="G90" s="25"/>
      <c r="H90" s="52"/>
      <c r="I90" s="51"/>
      <c r="J90" s="28"/>
      <c r="Q90" s="43"/>
    </row>
    <row r="91" spans="1:17">
      <c r="A91" s="23"/>
      <c r="B91" s="19"/>
      <c r="C91" s="20"/>
      <c r="D91" s="20"/>
      <c r="E91" s="20"/>
      <c r="F91" s="20"/>
      <c r="G91" s="20"/>
      <c r="H91" s="52"/>
      <c r="I91" s="51"/>
      <c r="J91" s="23"/>
      <c r="K91" s="19"/>
      <c r="L91" s="20"/>
      <c r="M91" s="20"/>
      <c r="N91" s="20"/>
      <c r="O91" s="20"/>
      <c r="P91" s="20"/>
      <c r="Q91" s="52"/>
    </row>
    <row r="92" spans="1:17">
      <c r="A92" s="23"/>
      <c r="B92" s="29" t="s">
        <v>19</v>
      </c>
      <c r="C92" s="25">
        <f>SUM(C87:C91)</f>
        <v>548</v>
      </c>
      <c r="D92" s="25">
        <f>SUM(D87:D91)</f>
        <v>607</v>
      </c>
      <c r="E92" s="25">
        <f t="shared" ref="E92" si="60">SUM(E87:E91)</f>
        <v>647</v>
      </c>
      <c r="F92" s="25">
        <f>SUM(F87:F91)</f>
        <v>1802</v>
      </c>
      <c r="G92" s="25"/>
      <c r="H92" s="52"/>
      <c r="I92" s="51"/>
      <c r="J92" s="23"/>
      <c r="K92" s="29" t="s">
        <v>19</v>
      </c>
      <c r="L92" s="25">
        <f>SUM(L87:L91)</f>
        <v>562</v>
      </c>
      <c r="M92" s="25">
        <f t="shared" ref="M92:O92" si="61">SUM(M87:M91)</f>
        <v>591</v>
      </c>
      <c r="N92" s="25">
        <f t="shared" si="61"/>
        <v>589</v>
      </c>
      <c r="O92" s="25">
        <f t="shared" si="61"/>
        <v>1742</v>
      </c>
      <c r="P92" s="25"/>
      <c r="Q92" s="52"/>
    </row>
    <row r="93" spans="1:17">
      <c r="A93" s="23"/>
      <c r="B93" s="19"/>
      <c r="C93" s="20" t="str">
        <f>IF(C92&gt;L92,"Won", IF(C92&lt;L92,"Lost","Tied"))</f>
        <v>Lost</v>
      </c>
      <c r="D93" s="20" t="str">
        <f>IF(D92&gt;M92,"Won", IF(D92&lt;M92,"Lost","Tied"))</f>
        <v>Won</v>
      </c>
      <c r="E93" s="20" t="str">
        <f>IF(E92&gt;N92,"Won", IF(E92&lt;N92,"Lost","Tied"))</f>
        <v>Won</v>
      </c>
      <c r="F93" s="20" t="str">
        <f>IF(F92&gt;O92,"Won", IF(F92&lt;O92,"Lost","Tied"))</f>
        <v>Won</v>
      </c>
      <c r="G93" s="20"/>
      <c r="H93" s="26"/>
      <c r="I93" s="51"/>
      <c r="J93" s="23"/>
      <c r="K93" s="19"/>
      <c r="L93" s="20" t="str">
        <f>IF(L92&gt;C92,"Won", IF(L92&lt;C92,"Lost","Tied"))</f>
        <v>Won</v>
      </c>
      <c r="M93" s="20" t="str">
        <f>IF(M92&gt;D92,"Won", IF(M92&lt;D92,"Lost","Tied"))</f>
        <v>Lost</v>
      </c>
      <c r="N93" s="20" t="str">
        <f>IF(N92&gt;E92,"Won", IF(N92&lt;E92,"Lost","Tied"))</f>
        <v>Lost</v>
      </c>
      <c r="O93" s="20" t="str">
        <f>IF(O92&gt;F92,"Won", IF(O92&lt;F92,"Lost","Tied"))</f>
        <v>Lost</v>
      </c>
      <c r="P93" s="20"/>
      <c r="Q93" s="26"/>
    </row>
    <row r="94" spans="1:17">
      <c r="A94" s="23"/>
      <c r="B94" s="24" t="s">
        <v>20</v>
      </c>
      <c r="C94" s="30">
        <f>SUM((IF(C93="Won", "1", IF(C93="Tied", "0.5","0"))), (IF(D93="Won", "1", IF(D93="Tied", "0.5","0"))), (IF(E93="Won", "1", IF(E93="Tied", "0.5","0"))), (IF(F93="Won", "1", IF(F93="Tied", "0.5","0"))))</f>
        <v>3</v>
      </c>
      <c r="D94" s="20"/>
      <c r="E94" s="20"/>
      <c r="F94" s="20"/>
      <c r="G94" s="20"/>
      <c r="H94" s="52"/>
      <c r="I94" s="51"/>
      <c r="J94" s="23"/>
      <c r="K94" s="24" t="s">
        <v>20</v>
      </c>
      <c r="L94" s="30">
        <f>SUM((IF(L93="Won", "1", IF(L93="Tied", "0.5","0"))), (IF(M93="Won", "1", IF(M93="Tied", "0.5","0"))), (IF(N93="Won", "1", IF(N93="Tied", "0.5","0"))), (IF(O93="Won", "1", IF(O93="Tied", "0.5","0"))))</f>
        <v>1</v>
      </c>
      <c r="M94" s="20"/>
      <c r="N94" s="20"/>
      <c r="O94" s="20"/>
      <c r="P94" s="20"/>
      <c r="Q94" s="52"/>
    </row>
    <row r="95" spans="1:17">
      <c r="A95" s="23"/>
      <c r="B95" s="19"/>
      <c r="C95" s="20"/>
      <c r="D95" s="20"/>
      <c r="E95" s="20"/>
      <c r="F95" s="20"/>
      <c r="G95" s="20"/>
      <c r="H95" s="52"/>
      <c r="I95" s="51"/>
      <c r="J95" s="23"/>
      <c r="K95" s="19"/>
      <c r="L95" s="20"/>
      <c r="M95" s="20"/>
      <c r="N95" s="20"/>
      <c r="O95" s="20"/>
      <c r="P95" s="20"/>
      <c r="Q95" s="52"/>
    </row>
    <row r="96" spans="1:17" ht="13.5" thickBot="1">
      <c r="A96" s="31"/>
      <c r="B96" s="32" t="s">
        <v>21</v>
      </c>
      <c r="C96" s="33">
        <f>C94</f>
        <v>3</v>
      </c>
      <c r="D96" s="34"/>
      <c r="E96" s="35"/>
      <c r="F96" s="35"/>
      <c r="G96" s="35"/>
      <c r="H96" s="36"/>
      <c r="I96" s="51"/>
      <c r="J96" s="31"/>
      <c r="K96" s="32" t="s">
        <v>21</v>
      </c>
      <c r="L96" s="33">
        <f>L94</f>
        <v>1</v>
      </c>
      <c r="M96" s="34"/>
      <c r="N96" s="35"/>
      <c r="O96" s="35"/>
      <c r="P96" s="35"/>
      <c r="Q96" s="36"/>
    </row>
    <row r="97" spans="1:17">
      <c r="A97" s="19"/>
      <c r="B97" s="39"/>
      <c r="C97" s="30"/>
      <c r="D97" s="40"/>
      <c r="E97" s="20"/>
      <c r="F97" s="20"/>
      <c r="G97" s="20"/>
      <c r="H97" s="20"/>
      <c r="I97" s="51"/>
      <c r="J97" s="19"/>
      <c r="K97" s="39"/>
      <c r="L97" s="30"/>
      <c r="M97" s="40"/>
      <c r="N97" s="20"/>
      <c r="O97" s="20"/>
      <c r="P97" s="20"/>
      <c r="Q97" s="20"/>
    </row>
    <row r="98" spans="1:17" ht="13.5" thickBot="1">
      <c r="C98" s="51"/>
      <c r="D98" s="51"/>
      <c r="E98" s="51"/>
      <c r="F98" s="51"/>
      <c r="G98" s="51"/>
      <c r="H98" s="51"/>
      <c r="I98" s="51"/>
    </row>
    <row r="99" spans="1:17" ht="18">
      <c r="A99" s="73" t="s">
        <v>73</v>
      </c>
      <c r="B99" s="74"/>
      <c r="C99" s="71"/>
      <c r="D99" s="72"/>
      <c r="E99" s="71" t="s">
        <v>69</v>
      </c>
      <c r="F99" s="72"/>
      <c r="G99" s="37" t="s">
        <v>8</v>
      </c>
      <c r="H99" s="15"/>
      <c r="I99" s="4"/>
      <c r="J99" s="73" t="s">
        <v>80</v>
      </c>
      <c r="K99" s="74"/>
      <c r="L99" s="74"/>
      <c r="M99" s="74"/>
      <c r="N99" s="71" t="s">
        <v>70</v>
      </c>
      <c r="O99" s="72"/>
      <c r="P99" s="37" t="s">
        <v>9</v>
      </c>
      <c r="Q99" s="15"/>
    </row>
    <row r="100" spans="1:17" ht="25.5">
      <c r="A100" s="41" t="s">
        <v>23</v>
      </c>
      <c r="B100" s="14" t="s">
        <v>22</v>
      </c>
      <c r="C100" s="13" t="s">
        <v>1</v>
      </c>
      <c r="D100" s="13" t="s">
        <v>2</v>
      </c>
      <c r="E100" s="13" t="s">
        <v>3</v>
      </c>
      <c r="F100" s="13" t="s">
        <v>32</v>
      </c>
      <c r="G100" s="13" t="s">
        <v>25</v>
      </c>
      <c r="H100" s="17" t="s">
        <v>24</v>
      </c>
      <c r="I100" s="5"/>
      <c r="J100" s="41" t="s">
        <v>23</v>
      </c>
      <c r="K100" s="14" t="s">
        <v>22</v>
      </c>
      <c r="L100" s="13" t="s">
        <v>1</v>
      </c>
      <c r="M100" s="13" t="s">
        <v>2</v>
      </c>
      <c r="N100" s="13" t="s">
        <v>3</v>
      </c>
      <c r="O100" s="13" t="s">
        <v>32</v>
      </c>
      <c r="P100" s="13" t="s">
        <v>25</v>
      </c>
      <c r="Q100" s="17" t="s">
        <v>24</v>
      </c>
    </row>
    <row r="101" spans="1:17">
      <c r="A101" s="18"/>
      <c r="B101" s="9" t="s">
        <v>0</v>
      </c>
      <c r="C101" s="20">
        <v>152</v>
      </c>
      <c r="D101" s="20">
        <v>73</v>
      </c>
      <c r="E101" s="22">
        <v>143</v>
      </c>
      <c r="F101" s="20">
        <f>SUM(C101:E101)</f>
        <v>368</v>
      </c>
      <c r="G101" s="25">
        <f>INT(AVERAGE(C101:E101))</f>
        <v>122</v>
      </c>
      <c r="H101" s="21">
        <f>G101</f>
        <v>122</v>
      </c>
      <c r="I101" s="6"/>
      <c r="J101" s="18"/>
      <c r="K101" s="42" t="s">
        <v>44</v>
      </c>
      <c r="L101" s="6">
        <v>59</v>
      </c>
      <c r="M101" s="6">
        <v>74</v>
      </c>
      <c r="N101" s="6">
        <v>75</v>
      </c>
      <c r="O101" s="25">
        <f>SUM(L101:N101)</f>
        <v>208</v>
      </c>
      <c r="P101" s="25">
        <f>INT(AVERAGE(L101:N101))</f>
        <v>69</v>
      </c>
      <c r="Q101" s="21">
        <f>P101</f>
        <v>69</v>
      </c>
    </row>
    <row r="102" spans="1:17">
      <c r="A102" s="18"/>
      <c r="B102" s="9" t="s">
        <v>7</v>
      </c>
      <c r="C102" s="20">
        <v>226</v>
      </c>
      <c r="D102" s="20">
        <v>140</v>
      </c>
      <c r="E102" s="20">
        <v>162</v>
      </c>
      <c r="F102" s="20">
        <f>SUM(C102:E102)</f>
        <v>528</v>
      </c>
      <c r="G102" s="25">
        <f t="shared" ref="G102" si="62">INT(AVERAGE(C102:E102))</f>
        <v>176</v>
      </c>
      <c r="H102" s="21">
        <f t="shared" ref="H102" si="63">G102</f>
        <v>176</v>
      </c>
      <c r="I102" s="6"/>
      <c r="J102" s="18"/>
      <c r="K102" t="s">
        <v>45</v>
      </c>
      <c r="L102" s="20">
        <v>137</v>
      </c>
      <c r="M102" s="20">
        <v>74</v>
      </c>
      <c r="N102" s="20">
        <v>75</v>
      </c>
      <c r="O102" s="25">
        <f t="shared" ref="O102:O103" si="64">SUM(L102:N102)</f>
        <v>286</v>
      </c>
      <c r="P102" s="25">
        <f>INT(AVERAGE(L102:N102))</f>
        <v>95</v>
      </c>
      <c r="Q102" s="21">
        <f t="shared" ref="Q102:Q103" si="65">P102</f>
        <v>95</v>
      </c>
    </row>
    <row r="103" spans="1:17">
      <c r="A103" s="18"/>
      <c r="B103" s="55" t="s">
        <v>6</v>
      </c>
      <c r="C103" s="20"/>
      <c r="D103" s="20"/>
      <c r="E103" s="20"/>
      <c r="F103" s="20"/>
      <c r="G103" s="25"/>
      <c r="H103" s="21"/>
      <c r="I103" s="6"/>
      <c r="J103" s="18"/>
      <c r="K103" s="9" t="s">
        <v>46</v>
      </c>
      <c r="L103" s="6">
        <v>128</v>
      </c>
      <c r="M103" s="6">
        <v>114</v>
      </c>
      <c r="N103" s="6">
        <v>122</v>
      </c>
      <c r="O103" s="25">
        <f t="shared" si="64"/>
        <v>364</v>
      </c>
      <c r="P103" s="25">
        <f t="shared" ref="P103" si="66">INT(AVERAGE(L103:N103))</f>
        <v>121</v>
      </c>
      <c r="Q103" s="21">
        <f t="shared" si="65"/>
        <v>121</v>
      </c>
    </row>
    <row r="104" spans="1:17">
      <c r="A104" s="18"/>
      <c r="B104" s="42" t="s">
        <v>47</v>
      </c>
      <c r="C104" s="20">
        <v>150</v>
      </c>
      <c r="D104" s="20">
        <v>150</v>
      </c>
      <c r="E104" s="20">
        <v>150</v>
      </c>
      <c r="F104" s="20">
        <f t="shared" ref="F104" si="67">SUM(C104:E104)</f>
        <v>450</v>
      </c>
      <c r="G104" s="25">
        <f>INT(AVERAGE(C104:E104))</f>
        <v>150</v>
      </c>
      <c r="H104" s="21">
        <f t="shared" ref="H104" si="68">G104</f>
        <v>150</v>
      </c>
      <c r="I104" s="6"/>
      <c r="J104" s="18"/>
      <c r="K104" s="1"/>
      <c r="L104" s="20"/>
      <c r="M104" s="20"/>
      <c r="N104" s="22"/>
      <c r="O104" s="20"/>
      <c r="P104" s="25"/>
      <c r="Q104" s="21"/>
    </row>
    <row r="105" spans="1:17">
      <c r="A105" s="18"/>
      <c r="B105" s="19"/>
      <c r="C105" s="20"/>
      <c r="D105" s="20"/>
      <c r="E105" s="20"/>
      <c r="F105" s="20"/>
      <c r="G105" s="25"/>
      <c r="H105" s="21"/>
      <c r="I105" s="51"/>
      <c r="J105" s="18"/>
      <c r="L105" s="6"/>
      <c r="M105" s="6"/>
      <c r="N105" s="6"/>
      <c r="O105" s="20"/>
      <c r="P105" s="25"/>
      <c r="Q105" s="21"/>
    </row>
    <row r="106" spans="1:17">
      <c r="A106" s="23"/>
      <c r="B106" s="19"/>
      <c r="C106" s="20"/>
      <c r="D106" s="20"/>
      <c r="E106" s="20"/>
      <c r="F106" s="20"/>
      <c r="G106" s="20"/>
      <c r="H106" s="21"/>
      <c r="I106" s="51"/>
      <c r="J106" s="18"/>
      <c r="L106" s="6"/>
      <c r="M106" s="6"/>
      <c r="N106" s="6"/>
      <c r="O106" s="20"/>
      <c r="P106" s="25"/>
      <c r="Q106" s="21"/>
    </row>
    <row r="107" spans="1:17">
      <c r="A107" s="23"/>
      <c r="B107" s="24" t="s">
        <v>17</v>
      </c>
      <c r="C107" s="25">
        <f>SUM(C101:C105)</f>
        <v>528</v>
      </c>
      <c r="D107" s="25">
        <f t="shared" ref="D107" si="69">SUM(D101:D105)</f>
        <v>363</v>
      </c>
      <c r="E107" s="25">
        <f>SUM(E101:E105)</f>
        <v>455</v>
      </c>
      <c r="F107" s="25">
        <f>SUM(F101:F105)</f>
        <v>1346</v>
      </c>
      <c r="G107" s="25"/>
      <c r="H107" s="26"/>
      <c r="I107" s="51"/>
      <c r="J107" s="23"/>
      <c r="K107" s="24" t="s">
        <v>17</v>
      </c>
      <c r="L107" s="25">
        <f>SUM(L101:L105)</f>
        <v>324</v>
      </c>
      <c r="M107" s="25">
        <f t="shared" ref="M107:N107" si="70">SUM(M101:M105)</f>
        <v>262</v>
      </c>
      <c r="N107" s="25">
        <f t="shared" si="70"/>
        <v>272</v>
      </c>
      <c r="O107" s="25">
        <f>SUM(O101:O105)</f>
        <v>858</v>
      </c>
      <c r="P107" s="25"/>
      <c r="Q107" s="26"/>
    </row>
    <row r="108" spans="1:17">
      <c r="A108" s="23"/>
      <c r="B108" s="19"/>
      <c r="C108" s="25"/>
      <c r="D108" s="25"/>
      <c r="E108" s="25"/>
      <c r="F108" s="25"/>
      <c r="G108" s="25"/>
      <c r="H108" s="21"/>
      <c r="I108" s="51"/>
      <c r="J108" s="23"/>
      <c r="K108" s="19"/>
      <c r="L108" s="25"/>
      <c r="M108" s="25"/>
      <c r="N108" s="25"/>
      <c r="O108" s="25"/>
      <c r="P108" s="25"/>
      <c r="Q108" s="21"/>
    </row>
    <row r="109" spans="1:17">
      <c r="A109" s="23"/>
      <c r="B109" s="19"/>
      <c r="C109" s="20"/>
      <c r="D109" s="20"/>
      <c r="E109" s="20"/>
      <c r="F109" s="20"/>
      <c r="G109" s="20"/>
      <c r="H109" s="52"/>
      <c r="I109" s="51"/>
      <c r="J109" s="23"/>
      <c r="K109" s="19"/>
      <c r="L109" s="20"/>
      <c r="M109" s="20"/>
      <c r="N109" s="20"/>
      <c r="O109" s="20"/>
      <c r="P109" s="20"/>
      <c r="Q109" s="52"/>
    </row>
    <row r="110" spans="1:17" ht="25.5">
      <c r="A110" s="16" t="s">
        <v>16</v>
      </c>
      <c r="B110" s="14" t="s">
        <v>22</v>
      </c>
      <c r="C110" s="13" t="s">
        <v>1</v>
      </c>
      <c r="D110" s="13" t="s">
        <v>2</v>
      </c>
      <c r="E110" s="13" t="s">
        <v>3</v>
      </c>
      <c r="F110" s="13" t="s">
        <v>33</v>
      </c>
      <c r="G110" s="13" t="s">
        <v>18</v>
      </c>
      <c r="H110" s="50"/>
      <c r="I110" s="5"/>
      <c r="J110" s="16" t="s">
        <v>16</v>
      </c>
      <c r="K110" s="14" t="s">
        <v>22</v>
      </c>
      <c r="L110" s="13" t="s">
        <v>1</v>
      </c>
      <c r="M110" s="13" t="s">
        <v>2</v>
      </c>
      <c r="N110" s="13" t="s">
        <v>3</v>
      </c>
      <c r="O110" s="13" t="s">
        <v>33</v>
      </c>
      <c r="P110" s="13" t="s">
        <v>18</v>
      </c>
      <c r="Q110" s="50"/>
    </row>
    <row r="111" spans="1:17">
      <c r="A111" s="28">
        <f>IF(H101&gt;=200, "0", 200-H101)</f>
        <v>78</v>
      </c>
      <c r="B111" s="9" t="s">
        <v>0</v>
      </c>
      <c r="C111" s="25">
        <f>$A111+C101</f>
        <v>230</v>
      </c>
      <c r="D111" s="25">
        <f>$A111+D101</f>
        <v>151</v>
      </c>
      <c r="E111" s="25">
        <f>$A111+E101</f>
        <v>221</v>
      </c>
      <c r="F111" s="25">
        <f>SUM(C111:E111)</f>
        <v>602</v>
      </c>
      <c r="G111" s="25">
        <f>IF(H101&gt;=200, "0", 200-H101)</f>
        <v>78</v>
      </c>
      <c r="H111" s="52"/>
      <c r="I111" s="51"/>
      <c r="J111" s="28">
        <f>IF(Q101&gt;=200, "0", 200-Q101)</f>
        <v>131</v>
      </c>
      <c r="K111" s="42" t="s">
        <v>44</v>
      </c>
      <c r="L111" s="25">
        <f>$J111+L101</f>
        <v>190</v>
      </c>
      <c r="M111" s="25">
        <f>$J111+M101</f>
        <v>205</v>
      </c>
      <c r="N111" s="25">
        <f>$J111+N101</f>
        <v>206</v>
      </c>
      <c r="O111" s="25">
        <f>SUM(L111:N111)</f>
        <v>601</v>
      </c>
      <c r="P111" s="25">
        <f>IF(Q101&gt;=200, "0", 200-Q101)</f>
        <v>131</v>
      </c>
      <c r="Q111" s="43"/>
    </row>
    <row r="112" spans="1:17">
      <c r="A112" s="28">
        <f>IF(H102&gt;=200, "0", 200-H102)</f>
        <v>24</v>
      </c>
      <c r="B112" s="9" t="s">
        <v>7</v>
      </c>
      <c r="C112" s="25">
        <f>$A112+C102</f>
        <v>250</v>
      </c>
      <c r="D112" s="25">
        <f t="shared" ref="D112:E112" si="71">$A112+D102</f>
        <v>164</v>
      </c>
      <c r="E112" s="25">
        <f t="shared" si="71"/>
        <v>186</v>
      </c>
      <c r="F112" s="25">
        <f t="shared" ref="F112:F113" si="72">SUM(C112:E112)</f>
        <v>600</v>
      </c>
      <c r="G112" s="25">
        <f>IF(H102&gt;=200, "0", 200-H102)</f>
        <v>24</v>
      </c>
      <c r="H112" s="52"/>
      <c r="I112" s="51"/>
      <c r="J112" s="28">
        <f>IF(Q102&gt;=200, "0", 200-Q102)</f>
        <v>105</v>
      </c>
      <c r="K112" t="s">
        <v>45</v>
      </c>
      <c r="L112" s="25">
        <f t="shared" ref="L112:N112" si="73">$J112+L102</f>
        <v>242</v>
      </c>
      <c r="M112" s="25">
        <f t="shared" si="73"/>
        <v>179</v>
      </c>
      <c r="N112" s="25">
        <f t="shared" si="73"/>
        <v>180</v>
      </c>
      <c r="O112" s="25">
        <f>SUM(L112:N112)</f>
        <v>601</v>
      </c>
      <c r="P112" s="25">
        <f t="shared" ref="P112" si="74">IF(Q102&gt;=200, "0", 200-Q102)</f>
        <v>105</v>
      </c>
      <c r="Q112" s="43"/>
    </row>
    <row r="113" spans="1:17">
      <c r="A113" s="28">
        <f>IF(H104&gt;=200, "0", 200-H104)</f>
        <v>50</v>
      </c>
      <c r="B113" s="42" t="s">
        <v>47</v>
      </c>
      <c r="C113" s="25">
        <f>($A113+C104)-10</f>
        <v>190</v>
      </c>
      <c r="D113" s="25">
        <f t="shared" ref="D113:E113" si="75">($A113+D104)-10</f>
        <v>190</v>
      </c>
      <c r="E113" s="25">
        <f t="shared" si="75"/>
        <v>190</v>
      </c>
      <c r="F113" s="25">
        <f t="shared" si="72"/>
        <v>570</v>
      </c>
      <c r="G113" s="25">
        <f>IF(H104&gt;=200, "0", 200-H104)</f>
        <v>50</v>
      </c>
      <c r="H113" s="52"/>
      <c r="I113" s="51"/>
      <c r="J113" s="28">
        <f>IF(Q103&gt;=200, "0", 200-Q103)</f>
        <v>79</v>
      </c>
      <c r="K113" s="9" t="s">
        <v>46</v>
      </c>
      <c r="L113" s="25">
        <f>$J113+L103</f>
        <v>207</v>
      </c>
      <c r="M113" s="25">
        <f t="shared" ref="M113:N113" si="76">$J113+M103</f>
        <v>193</v>
      </c>
      <c r="N113" s="25">
        <f t="shared" si="76"/>
        <v>201</v>
      </c>
      <c r="O113" s="25">
        <f>SUM(L113:N113)</f>
        <v>601</v>
      </c>
      <c r="P113" s="25">
        <f>IF(Q103&gt;=200, "0", 200-Q103)</f>
        <v>79</v>
      </c>
      <c r="Q113" s="43"/>
    </row>
    <row r="114" spans="1:17">
      <c r="A114" s="28"/>
      <c r="B114" s="19"/>
      <c r="C114" s="25"/>
      <c r="D114" s="25"/>
      <c r="E114" s="25"/>
      <c r="F114" s="25"/>
      <c r="G114" s="25"/>
      <c r="H114" s="52"/>
      <c r="I114" s="51"/>
      <c r="J114" s="28"/>
      <c r="L114" s="25"/>
      <c r="M114" s="25"/>
      <c r="N114" s="25"/>
      <c r="O114" s="25"/>
      <c r="P114" s="25"/>
      <c r="Q114" s="43"/>
    </row>
    <row r="115" spans="1:17">
      <c r="A115" s="23"/>
      <c r="B115" s="19"/>
      <c r="C115" s="20"/>
      <c r="D115" s="20"/>
      <c r="E115" s="20"/>
      <c r="F115" s="20"/>
      <c r="G115" s="20"/>
      <c r="H115" s="52"/>
      <c r="I115" s="51"/>
      <c r="J115" s="23"/>
      <c r="K115" s="19"/>
      <c r="L115" s="20"/>
      <c r="M115" s="20"/>
      <c r="N115" s="20"/>
      <c r="O115" s="20"/>
      <c r="P115" s="20"/>
      <c r="Q115" s="52"/>
    </row>
    <row r="116" spans="1:17">
      <c r="A116" s="23"/>
      <c r="B116" s="29" t="s">
        <v>19</v>
      </c>
      <c r="C116" s="25">
        <f>SUM(C111:C115)</f>
        <v>670</v>
      </c>
      <c r="D116" s="25">
        <f t="shared" ref="D116:E116" si="77">SUM(D111:D115)</f>
        <v>505</v>
      </c>
      <c r="E116" s="25">
        <f t="shared" si="77"/>
        <v>597</v>
      </c>
      <c r="F116" s="25">
        <f>SUM(F111:F115)</f>
        <v>1772</v>
      </c>
      <c r="G116" s="25"/>
      <c r="H116" s="52"/>
      <c r="I116" s="51"/>
      <c r="J116" s="23"/>
      <c r="K116" s="29" t="s">
        <v>19</v>
      </c>
      <c r="L116" s="25">
        <f>SUM(L111:L115)</f>
        <v>639</v>
      </c>
      <c r="M116" s="25">
        <f t="shared" ref="M116" si="78">SUM(M111:M115)</f>
        <v>577</v>
      </c>
      <c r="N116" s="25">
        <f>SUM(N111:N115)</f>
        <v>587</v>
      </c>
      <c r="O116" s="25">
        <f>SUM(O111:O115)</f>
        <v>1803</v>
      </c>
      <c r="P116" s="25"/>
      <c r="Q116" s="52"/>
    </row>
    <row r="117" spans="1:17">
      <c r="A117" s="23"/>
      <c r="B117" s="19"/>
      <c r="C117" s="20" t="str">
        <f>IF(C116&gt;L116,"Won", IF(C116&lt;L116,"Lost","Tied"))</f>
        <v>Won</v>
      </c>
      <c r="D117" s="20" t="str">
        <f>IF(D116&gt;M116,"Won", IF(D116&lt;M116,"Lost","Tied"))</f>
        <v>Lost</v>
      </c>
      <c r="E117" s="20" t="str">
        <f>IF(E116&gt;N116,"Won", IF(E116&lt;N116,"Lost","Tied"))</f>
        <v>Won</v>
      </c>
      <c r="F117" s="20" t="str">
        <f>IF(F116&gt;O116,"Won", IF(F116&lt;O116,"Lost","Tied"))</f>
        <v>Lost</v>
      </c>
      <c r="G117" s="20"/>
      <c r="H117" s="26"/>
      <c r="I117" s="51"/>
      <c r="J117" s="23"/>
      <c r="K117" s="19"/>
      <c r="L117" s="20" t="str">
        <f>IF(L116&gt;C116,"Won", IF(L116&lt;C116,"Lost","Tied"))</f>
        <v>Lost</v>
      </c>
      <c r="M117" s="20" t="str">
        <f>IF(M116&gt;D116,"Won", IF(M116&lt;D116,"Lost","Tied"))</f>
        <v>Won</v>
      </c>
      <c r="N117" s="20" t="str">
        <f>IF(N116&gt;E116,"Won", IF(N116&lt;E116,"Lost","Tied"))</f>
        <v>Lost</v>
      </c>
      <c r="O117" s="20" t="str">
        <f>IF(O116&gt;F116,"Won", IF(O116&lt;F116,"Lost","Tied"))</f>
        <v>Won</v>
      </c>
      <c r="P117" s="20"/>
      <c r="Q117" s="26"/>
    </row>
    <row r="118" spans="1:17">
      <c r="A118" s="23"/>
      <c r="B118" s="24" t="s">
        <v>20</v>
      </c>
      <c r="C118" s="30">
        <f>SUM((IF(C117="Won", "1", IF(C117="Tied", "0.5","0"))), (IF(D117="Won", "1", IF(D117="Tied", "0.5","0"))), (IF(E117="Won", "1", IF(E117="Tied", "0.5","0"))), (IF(F117="Won", "1", IF(F117="Tied", "0.5","0"))))</f>
        <v>2</v>
      </c>
      <c r="D118" s="20"/>
      <c r="E118" s="20"/>
      <c r="F118" s="20"/>
      <c r="G118" s="20"/>
      <c r="H118" s="52"/>
      <c r="I118" s="45"/>
      <c r="J118" s="23"/>
      <c r="K118" s="24" t="s">
        <v>20</v>
      </c>
      <c r="L118" s="30">
        <f>SUM((IF(L117="Won", "1", IF(L117="Tied", "0.5","0"))), (IF(M117="Won", "1", IF(M117="Tied", "0.5","0"))), (IF(N117="Won", "1", IF(N117="Tied", "0.5","0"))), (IF(O117="Won", "1", IF(O117="Tied", "0.5","0"))))</f>
        <v>2</v>
      </c>
      <c r="M118" s="20"/>
      <c r="N118" s="20"/>
      <c r="O118" s="20"/>
      <c r="P118" s="20"/>
      <c r="Q118" s="52"/>
    </row>
    <row r="119" spans="1:17">
      <c r="A119" s="23"/>
      <c r="B119" s="19"/>
      <c r="C119" s="20"/>
      <c r="D119" s="20"/>
      <c r="E119" s="20"/>
      <c r="F119" s="20"/>
      <c r="G119" s="20"/>
      <c r="H119" s="52"/>
      <c r="I119" s="51"/>
      <c r="J119" s="23"/>
      <c r="K119" s="19"/>
      <c r="L119" s="20"/>
      <c r="M119" s="20"/>
      <c r="N119" s="20"/>
      <c r="O119" s="20"/>
      <c r="P119" s="20"/>
      <c r="Q119" s="52"/>
    </row>
    <row r="120" spans="1:17" ht="13.5" thickBot="1">
      <c r="A120" s="31"/>
      <c r="B120" s="32" t="s">
        <v>21</v>
      </c>
      <c r="C120" s="33">
        <f>C118</f>
        <v>2</v>
      </c>
      <c r="D120" s="34"/>
      <c r="E120" s="35"/>
      <c r="F120" s="35"/>
      <c r="G120" s="35"/>
      <c r="H120" s="36"/>
      <c r="I120" s="45"/>
      <c r="J120" s="31"/>
      <c r="K120" s="32" t="s">
        <v>21</v>
      </c>
      <c r="L120" s="33">
        <f>L118</f>
        <v>2</v>
      </c>
      <c r="M120" s="34"/>
      <c r="N120" s="35"/>
      <c r="O120" s="35"/>
      <c r="P120" s="35"/>
      <c r="Q120" s="36"/>
    </row>
  </sheetData>
  <mergeCells count="26">
    <mergeCell ref="A99:B99"/>
    <mergeCell ref="C99:D99"/>
    <mergeCell ref="E99:F99"/>
    <mergeCell ref="J99:M99"/>
    <mergeCell ref="N99:O99"/>
    <mergeCell ref="A75:B75"/>
    <mergeCell ref="C75:D75"/>
    <mergeCell ref="E75:F75"/>
    <mergeCell ref="J75:M75"/>
    <mergeCell ref="N75:O75"/>
    <mergeCell ref="N51:O51"/>
    <mergeCell ref="E3:F3"/>
    <mergeCell ref="J27:M27"/>
    <mergeCell ref="A51:B51"/>
    <mergeCell ref="C51:D51"/>
    <mergeCell ref="J51:K51"/>
    <mergeCell ref="L51:M51"/>
    <mergeCell ref="E51:F51"/>
    <mergeCell ref="A3:B3"/>
    <mergeCell ref="C3:D3"/>
    <mergeCell ref="C27:D27"/>
    <mergeCell ref="N3:O3"/>
    <mergeCell ref="E27:F27"/>
    <mergeCell ref="N27:O27"/>
    <mergeCell ref="A27:B27"/>
    <mergeCell ref="J3:M3"/>
  </mergeCells>
  <phoneticPr fontId="1" type="noConversion"/>
  <conditionalFormatting sqref="L69:P69 C69:G69 L117:P117 C117:G117 C93:G93 L93:P93 L45:P45 C45:G45 C21:G21 L21:P21">
    <cfRule type="cellIs" dxfId="59" priority="4" stopIfTrue="1" operator="equal">
      <formula>"Lost"</formula>
    </cfRule>
    <cfRule type="cellIs" dxfId="58" priority="5" stopIfTrue="1" operator="equal">
      <formula>"Won"</formula>
    </cfRule>
    <cfRule type="cellIs" dxfId="57" priority="6" stopIfTrue="1" operator="equal">
      <formula>"Tied"</formula>
    </cfRule>
  </conditionalFormatting>
  <printOptions horizontalCentered="1"/>
  <pageMargins left="0.25" right="0.25" top="0.1" bottom="0.1" header="0.5" footer="0.5"/>
  <pageSetup scale="83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dimension ref="A1:R120"/>
  <sheetViews>
    <sheetView workbookViewId="0"/>
  </sheetViews>
  <sheetFormatPr defaultColWidth="8.85546875" defaultRowHeight="12.75"/>
  <cols>
    <col min="1" max="1" width="6.140625" customWidth="1"/>
    <col min="2" max="2" width="28.7109375" customWidth="1"/>
    <col min="3" max="4" width="8" style="51" customWidth="1"/>
    <col min="5" max="5" width="8" style="51" bestFit="1" customWidth="1"/>
    <col min="6" max="8" width="8" style="51" customWidth="1"/>
    <col min="9" max="9" width="4.42578125" style="51" customWidth="1"/>
    <col min="10" max="10" width="6.140625" customWidth="1"/>
    <col min="11" max="11" width="28.7109375" customWidth="1"/>
    <col min="12" max="17" width="8" customWidth="1"/>
  </cols>
  <sheetData>
    <row r="1" spans="1:18" ht="18">
      <c r="A1" s="11" t="s">
        <v>123</v>
      </c>
    </row>
    <row r="2" spans="1:18" ht="7.5" customHeight="1" thickBot="1">
      <c r="A2" s="10"/>
    </row>
    <row r="3" spans="1:18" s="3" customFormat="1" ht="18">
      <c r="A3" s="73" t="s">
        <v>67</v>
      </c>
      <c r="B3" s="74"/>
      <c r="C3" s="71"/>
      <c r="D3" s="72"/>
      <c r="E3" s="78" t="s">
        <v>34</v>
      </c>
      <c r="F3" s="74"/>
      <c r="G3" s="46" t="s">
        <v>10</v>
      </c>
      <c r="H3" s="15"/>
      <c r="J3" s="75" t="s">
        <v>92</v>
      </c>
      <c r="K3" s="72"/>
      <c r="L3" s="71"/>
      <c r="M3" s="72"/>
      <c r="N3" s="71" t="s">
        <v>35</v>
      </c>
      <c r="O3" s="72"/>
      <c r="P3" s="37" t="s">
        <v>14</v>
      </c>
      <c r="Q3" s="15"/>
    </row>
    <row r="4" spans="1:18" s="2" customFormat="1" ht="25.5">
      <c r="A4" s="41" t="s">
        <v>23</v>
      </c>
      <c r="B4" s="14" t="s">
        <v>22</v>
      </c>
      <c r="C4" s="13" t="s">
        <v>1</v>
      </c>
      <c r="D4" s="13" t="s">
        <v>2</v>
      </c>
      <c r="E4" s="13" t="s">
        <v>3</v>
      </c>
      <c r="F4" s="13" t="s">
        <v>32</v>
      </c>
      <c r="G4" s="13" t="s">
        <v>25</v>
      </c>
      <c r="H4" s="17" t="s">
        <v>24</v>
      </c>
      <c r="J4" s="41" t="s">
        <v>23</v>
      </c>
      <c r="K4" s="14" t="s">
        <v>22</v>
      </c>
      <c r="L4" s="13" t="s">
        <v>1</v>
      </c>
      <c r="M4" s="13" t="s">
        <v>2</v>
      </c>
      <c r="N4" s="13" t="s">
        <v>3</v>
      </c>
      <c r="O4" s="13" t="s">
        <v>32</v>
      </c>
      <c r="P4" s="13" t="s">
        <v>25</v>
      </c>
      <c r="Q4" s="17" t="s">
        <v>24</v>
      </c>
    </row>
    <row r="5" spans="1:18">
      <c r="A5" s="28">
        <f>'Week 9'!Q29</f>
        <v>145</v>
      </c>
      <c r="B5" s="9" t="s">
        <v>42</v>
      </c>
      <c r="C5" s="20">
        <v>135</v>
      </c>
      <c r="D5" s="20">
        <v>140</v>
      </c>
      <c r="E5" s="22">
        <v>121</v>
      </c>
      <c r="F5" s="20">
        <f>SUM(C5:E5)</f>
        <v>396</v>
      </c>
      <c r="G5" s="25">
        <f>INT(AVERAGE(C5:E5))</f>
        <v>132</v>
      </c>
      <c r="H5" s="21">
        <f>INT(AVERAGE('Week 1'!C53:E53,'Week 2'!C77:E77,'Week 3'!L5:N5,'Week 4'!C29:E29,'Week 5'!C101:E101,'Week 6'!C5:E5,'Week 7'!L53:N53,'Week 8'!L101:N101,'Week 9'!L29:N29,C5:E5))</f>
        <v>143</v>
      </c>
      <c r="I5" s="6"/>
      <c r="J5" s="28">
        <f>'Week 9'!Q53</f>
        <v>109</v>
      </c>
      <c r="K5" s="42" t="s">
        <v>52</v>
      </c>
      <c r="L5" s="20">
        <v>82</v>
      </c>
      <c r="M5" s="20">
        <v>98</v>
      </c>
      <c r="N5" s="20">
        <v>90</v>
      </c>
      <c r="O5" s="20">
        <f t="shared" ref="O5:O6" si="0">SUM(L5:N5)</f>
        <v>270</v>
      </c>
      <c r="P5" s="25">
        <f t="shared" ref="P5:P6" si="1">INT(AVERAGE(L5:N5))</f>
        <v>90</v>
      </c>
      <c r="Q5" s="21">
        <f>INT(AVERAGE('Week 1'!L29:N29,'Week 2'!L101:N101,'Week 3'!C5:E5,'Week 4'!C53:E53,'Week 5'!C77:E77,'Week 6'!C29:E29,'Week 7'!L5:N5,'Week 8'!L77:N77,'Week 9'!L53:N53,L5:N5))</f>
        <v>107</v>
      </c>
      <c r="R5" s="6"/>
    </row>
    <row r="6" spans="1:18">
      <c r="A6" s="28">
        <f>'Week 9'!Q30</f>
        <v>171</v>
      </c>
      <c r="B6" s="9" t="s">
        <v>11</v>
      </c>
      <c r="C6" s="20">
        <v>188</v>
      </c>
      <c r="D6" s="20">
        <v>172</v>
      </c>
      <c r="E6" s="20">
        <v>179</v>
      </c>
      <c r="F6" s="20">
        <f>SUM(C6:E6)</f>
        <v>539</v>
      </c>
      <c r="G6" s="25">
        <f>INT(AVERAGE(C6:E6))</f>
        <v>179</v>
      </c>
      <c r="H6" s="21">
        <f>INT(AVERAGE('Week 1'!C54:E54,'Week 2'!C78:E78,'Week 3'!L6:N6,'Week 4'!C30:E30,'Week 5'!C102:E102,'Week 6'!C6:E6,'Week 7'!L54:N54,'Week 8'!L102:N102,'Week 9'!L30:N30,C6:E6))</f>
        <v>172</v>
      </c>
      <c r="I6" s="6"/>
      <c r="J6" s="28">
        <f>'Week 9'!Q54</f>
        <v>153</v>
      </c>
      <c r="K6" s="9" t="s">
        <v>5</v>
      </c>
      <c r="L6" s="20">
        <v>162</v>
      </c>
      <c r="M6" s="20">
        <v>144</v>
      </c>
      <c r="N6" s="20">
        <v>142</v>
      </c>
      <c r="O6" s="20">
        <f t="shared" si="0"/>
        <v>448</v>
      </c>
      <c r="P6" s="25">
        <f t="shared" si="1"/>
        <v>149</v>
      </c>
      <c r="Q6" s="21">
        <f>INT(AVERAGE('Week 1'!L30:N30,'Week 2'!L102:N102,'Week 3'!C6:E6,'Week 4'!C54:E54,'Week 5'!C78:E78,'Week 6'!C30:E30,'Week 7'!L6:N6,'Week 8'!L78:N78,'Week 9'!L54:N54,L6:N6))</f>
        <v>152</v>
      </c>
      <c r="R6" s="6"/>
    </row>
    <row r="7" spans="1:18">
      <c r="A7" s="28">
        <f>'Week 9'!Q31</f>
        <v>204</v>
      </c>
      <c r="B7" s="9" t="s">
        <v>58</v>
      </c>
      <c r="C7" s="20">
        <v>203</v>
      </c>
      <c r="D7" s="20">
        <v>234</v>
      </c>
      <c r="E7" s="20">
        <v>180</v>
      </c>
      <c r="F7" s="20">
        <f t="shared" ref="F7" si="2">SUM(C7:E7)</f>
        <v>617</v>
      </c>
      <c r="G7" s="25">
        <f t="shared" ref="G7" si="3">INT(AVERAGE(C7:E7))</f>
        <v>205</v>
      </c>
      <c r="H7" s="21">
        <f>INT(AVERAGE('Week 1'!C55:E55,'Week 2'!C79:E79,'Week 3'!L7:N7,'Week 4'!C31:E31,'Week 5'!C103:E103,'Week 6'!C7:E7,'Week 7'!L55:N55,'Week 8'!L103:N103,'Week 9'!L31:N31,C7:E7))</f>
        <v>205</v>
      </c>
      <c r="I7" s="6"/>
      <c r="J7" s="28">
        <f>'Week 9'!Q55</f>
        <v>160</v>
      </c>
      <c r="K7" s="9" t="s">
        <v>41</v>
      </c>
      <c r="L7" s="20">
        <v>181</v>
      </c>
      <c r="M7" s="20">
        <v>187</v>
      </c>
      <c r="N7" s="20">
        <v>188</v>
      </c>
      <c r="O7" s="20">
        <f>SUM(L7:N7)</f>
        <v>556</v>
      </c>
      <c r="P7" s="25">
        <f>INT(AVERAGE(L7:N7))</f>
        <v>185</v>
      </c>
      <c r="Q7" s="21">
        <f>INT(AVERAGE('Week 1'!L31:N31,'Week 2'!L103:N103,'Week 3'!C7:E7,'Week 4'!C55:E55,'Week 5'!C79:E79,'Week 6'!C31:E31,'Week 7'!L7:N7,'Week 8'!L79:N79,'Week 9'!L55:N55,L7:N7))</f>
        <v>162</v>
      </c>
      <c r="R7" s="6"/>
    </row>
    <row r="8" spans="1:18">
      <c r="A8" s="28"/>
      <c r="B8" s="9"/>
      <c r="C8"/>
      <c r="D8"/>
      <c r="E8"/>
      <c r="F8"/>
      <c r="G8"/>
      <c r="H8" s="21"/>
      <c r="I8" s="6"/>
      <c r="J8" s="18"/>
      <c r="K8" s="9"/>
      <c r="L8" s="20"/>
      <c r="M8" s="20"/>
      <c r="N8" s="20"/>
      <c r="O8" s="20"/>
      <c r="P8" s="25"/>
      <c r="Q8" s="21"/>
      <c r="R8" s="6"/>
    </row>
    <row r="9" spans="1:18">
      <c r="A9" s="28"/>
      <c r="B9" s="9"/>
      <c r="C9"/>
      <c r="D9"/>
      <c r="E9"/>
      <c r="F9"/>
      <c r="G9"/>
      <c r="H9" s="21"/>
      <c r="J9" s="18"/>
      <c r="K9" s="9"/>
      <c r="L9" s="20"/>
      <c r="M9" s="20"/>
      <c r="N9" s="20"/>
      <c r="O9" s="20"/>
      <c r="P9" s="25"/>
      <c r="Q9" s="21"/>
    </row>
    <row r="10" spans="1:18">
      <c r="A10" s="23"/>
      <c r="B10" s="19"/>
      <c r="C10" s="20"/>
      <c r="D10" s="20"/>
      <c r="E10" s="20"/>
      <c r="F10" s="20"/>
      <c r="G10" s="20"/>
      <c r="H10" s="21"/>
      <c r="J10" s="18"/>
      <c r="K10" s="19"/>
      <c r="L10" s="20"/>
      <c r="M10" s="20"/>
      <c r="N10" s="20"/>
      <c r="O10" s="20"/>
      <c r="P10" s="20"/>
      <c r="Q10" s="21"/>
    </row>
    <row r="11" spans="1:18">
      <c r="A11" s="23"/>
      <c r="B11" s="24" t="s">
        <v>17</v>
      </c>
      <c r="C11" s="25">
        <f t="shared" ref="C11:D11" si="4">SUM(C5:C9)</f>
        <v>526</v>
      </c>
      <c r="D11" s="25">
        <f t="shared" si="4"/>
        <v>546</v>
      </c>
      <c r="E11" s="25">
        <f>SUM(E5:E9)</f>
        <v>480</v>
      </c>
      <c r="F11" s="25">
        <f>SUM(F5:F9)</f>
        <v>1552</v>
      </c>
      <c r="G11" s="25"/>
      <c r="H11" s="26"/>
      <c r="J11" s="23"/>
      <c r="K11" s="24" t="s">
        <v>17</v>
      </c>
      <c r="L11" s="25">
        <f>SUM(L5:L9)</f>
        <v>425</v>
      </c>
      <c r="M11" s="25">
        <f>SUM(M5:M9)</f>
        <v>429</v>
      </c>
      <c r="N11" s="25">
        <f>SUM(N5:N9)</f>
        <v>420</v>
      </c>
      <c r="O11" s="25">
        <f>SUM(O5:O9)</f>
        <v>1274</v>
      </c>
      <c r="P11" s="25"/>
      <c r="Q11" s="26"/>
    </row>
    <row r="12" spans="1:18">
      <c r="A12" s="23"/>
      <c r="B12" s="19"/>
      <c r="C12" s="25"/>
      <c r="D12" s="25"/>
      <c r="E12" s="25"/>
      <c r="F12" s="25"/>
      <c r="G12" s="25"/>
      <c r="H12" s="21"/>
      <c r="J12" s="23"/>
      <c r="K12" s="19"/>
      <c r="L12" s="25"/>
      <c r="M12" s="25"/>
      <c r="N12" s="25"/>
      <c r="O12" s="25"/>
      <c r="P12" s="25"/>
      <c r="Q12" s="21"/>
    </row>
    <row r="13" spans="1:18">
      <c r="A13" s="23"/>
      <c r="B13" s="19"/>
      <c r="C13" s="20"/>
      <c r="D13" s="20"/>
      <c r="E13" s="20"/>
      <c r="F13" s="20"/>
      <c r="G13" s="20"/>
      <c r="H13" s="52"/>
      <c r="J13" s="23"/>
      <c r="K13" s="19"/>
      <c r="L13" s="20"/>
      <c r="M13" s="20"/>
      <c r="N13" s="20"/>
      <c r="O13" s="20"/>
      <c r="P13" s="20"/>
      <c r="Q13" s="52"/>
    </row>
    <row r="14" spans="1:18" s="2" customFormat="1" ht="25.5">
      <c r="A14" s="16" t="s">
        <v>16</v>
      </c>
      <c r="B14" s="14" t="s">
        <v>22</v>
      </c>
      <c r="C14" s="13" t="s">
        <v>1</v>
      </c>
      <c r="D14" s="13" t="s">
        <v>2</v>
      </c>
      <c r="E14" s="13" t="s">
        <v>3</v>
      </c>
      <c r="F14" s="13" t="s">
        <v>33</v>
      </c>
      <c r="G14" s="13" t="s">
        <v>18</v>
      </c>
      <c r="H14" s="50"/>
      <c r="J14" s="16" t="s">
        <v>16</v>
      </c>
      <c r="K14" s="14" t="s">
        <v>22</v>
      </c>
      <c r="L14" s="13" t="s">
        <v>1</v>
      </c>
      <c r="M14" s="13" t="s">
        <v>2</v>
      </c>
      <c r="N14" s="13" t="s">
        <v>3</v>
      </c>
      <c r="O14" s="13" t="s">
        <v>33</v>
      </c>
      <c r="P14" s="13" t="s">
        <v>18</v>
      </c>
      <c r="Q14" s="50"/>
    </row>
    <row r="15" spans="1:18">
      <c r="A15" s="28">
        <f>IF(A5&gt;=200, "0", 200-A5)</f>
        <v>55</v>
      </c>
      <c r="B15" s="9" t="s">
        <v>42</v>
      </c>
      <c r="C15" s="25">
        <f t="shared" ref="C15:E17" si="5">$A15+C5</f>
        <v>190</v>
      </c>
      <c r="D15" s="25">
        <f t="shared" si="5"/>
        <v>195</v>
      </c>
      <c r="E15" s="25">
        <f t="shared" si="5"/>
        <v>176</v>
      </c>
      <c r="F15" s="25">
        <f>SUM(C15:E15)</f>
        <v>561</v>
      </c>
      <c r="G15" s="25">
        <f>IF(H5&gt;=200, "0", 200-H5)</f>
        <v>57</v>
      </c>
      <c r="H15" s="52"/>
      <c r="J15" s="28">
        <f>IF(J5&gt;=200, "0", 200-J5)</f>
        <v>91</v>
      </c>
      <c r="K15" s="42" t="s">
        <v>52</v>
      </c>
      <c r="L15" s="25">
        <f t="shared" ref="L15:N17" si="6">$J15+L5</f>
        <v>173</v>
      </c>
      <c r="M15" s="25">
        <f t="shared" si="6"/>
        <v>189</v>
      </c>
      <c r="N15" s="25">
        <f t="shared" si="6"/>
        <v>181</v>
      </c>
      <c r="O15" s="25">
        <f>SUM(L15:N15)</f>
        <v>543</v>
      </c>
      <c r="P15" s="25">
        <f>IF(Q5&gt;=200, "0", 200-Q5)</f>
        <v>93</v>
      </c>
      <c r="Q15" s="52"/>
    </row>
    <row r="16" spans="1:18">
      <c r="A16" s="28">
        <f>IF(A6&gt;=200, "0", 200-A6)</f>
        <v>29</v>
      </c>
      <c r="B16" s="9" t="s">
        <v>11</v>
      </c>
      <c r="C16" s="25">
        <f t="shared" si="5"/>
        <v>217</v>
      </c>
      <c r="D16" s="25">
        <f t="shared" si="5"/>
        <v>201</v>
      </c>
      <c r="E16" s="25">
        <f t="shared" si="5"/>
        <v>208</v>
      </c>
      <c r="F16" s="25">
        <f>SUM(C16:E16)</f>
        <v>626</v>
      </c>
      <c r="G16" s="25">
        <f>IF(H6&gt;=200, "0", 200-H6)</f>
        <v>28</v>
      </c>
      <c r="H16" s="52"/>
      <c r="J16" s="28">
        <f>IF(J6&gt;=200, "0", 200-J6)</f>
        <v>47</v>
      </c>
      <c r="K16" s="9" t="s">
        <v>5</v>
      </c>
      <c r="L16" s="25">
        <f t="shared" si="6"/>
        <v>209</v>
      </c>
      <c r="M16" s="25">
        <f t="shared" si="6"/>
        <v>191</v>
      </c>
      <c r="N16" s="25">
        <f t="shared" si="6"/>
        <v>189</v>
      </c>
      <c r="O16" s="25">
        <f t="shared" ref="O16:O17" si="7">SUM(L16:N16)</f>
        <v>589</v>
      </c>
      <c r="P16" s="25">
        <f>IF(Q6&gt;=200, "0", 200-Q6)</f>
        <v>48</v>
      </c>
      <c r="Q16" s="52"/>
    </row>
    <row r="17" spans="1:18">
      <c r="A17" s="28" t="str">
        <f>IF(A7&gt;=200, "0", 200-A7)</f>
        <v>0</v>
      </c>
      <c r="B17" s="9" t="s">
        <v>58</v>
      </c>
      <c r="C17" s="25">
        <f t="shared" si="5"/>
        <v>203</v>
      </c>
      <c r="D17" s="25">
        <f t="shared" si="5"/>
        <v>234</v>
      </c>
      <c r="E17" s="25">
        <f t="shared" si="5"/>
        <v>180</v>
      </c>
      <c r="F17" s="25">
        <f>SUM(C17:E17)</f>
        <v>617</v>
      </c>
      <c r="G17" s="25" t="str">
        <f>IF(H7&gt;=200, "0", 200-H7)</f>
        <v>0</v>
      </c>
      <c r="H17" s="52"/>
      <c r="J17" s="28">
        <f>IF(J7&gt;=200, "0", 200-J7)</f>
        <v>40</v>
      </c>
      <c r="K17" s="9" t="s">
        <v>41</v>
      </c>
      <c r="L17" s="25">
        <f t="shared" si="6"/>
        <v>221</v>
      </c>
      <c r="M17" s="25">
        <f t="shared" si="6"/>
        <v>227</v>
      </c>
      <c r="N17" s="25">
        <f t="shared" si="6"/>
        <v>228</v>
      </c>
      <c r="O17" s="25">
        <f t="shared" si="7"/>
        <v>676</v>
      </c>
      <c r="P17" s="25">
        <f>IF(Q7&gt;=200, "0", 200-Q7)</f>
        <v>38</v>
      </c>
      <c r="Q17" s="52"/>
    </row>
    <row r="18" spans="1:18">
      <c r="A18" s="28"/>
      <c r="B18" s="19"/>
      <c r="C18" s="25"/>
      <c r="D18" s="25"/>
      <c r="E18" s="25"/>
      <c r="F18" s="25"/>
      <c r="G18" s="25"/>
      <c r="H18" s="52"/>
      <c r="J18" s="28"/>
      <c r="L18" s="25"/>
      <c r="M18" s="25"/>
      <c r="N18" s="25"/>
      <c r="O18" s="25"/>
      <c r="P18" s="25"/>
      <c r="Q18" s="52"/>
    </row>
    <row r="19" spans="1:18">
      <c r="A19" s="23"/>
      <c r="B19" s="19"/>
      <c r="C19" s="20"/>
      <c r="D19" s="20"/>
      <c r="E19" s="20"/>
      <c r="F19" s="20"/>
      <c r="G19" s="20"/>
      <c r="H19" s="52"/>
      <c r="J19" s="23"/>
      <c r="K19" s="19"/>
      <c r="L19" s="20"/>
      <c r="M19" s="20"/>
      <c r="N19" s="20"/>
      <c r="O19" s="20"/>
      <c r="P19" s="20"/>
      <c r="Q19" s="52"/>
    </row>
    <row r="20" spans="1:18">
      <c r="A20" s="23"/>
      <c r="B20" s="29" t="s">
        <v>19</v>
      </c>
      <c r="C20" s="25">
        <f>SUM(C15:C19)</f>
        <v>610</v>
      </c>
      <c r="D20" s="25">
        <f>SUM(D15:D19)</f>
        <v>630</v>
      </c>
      <c r="E20" s="25">
        <f>SUM(E15:E19)</f>
        <v>564</v>
      </c>
      <c r="F20" s="25">
        <f>SUM(F15:F19)</f>
        <v>1804</v>
      </c>
      <c r="G20" s="25"/>
      <c r="H20" s="52"/>
      <c r="J20" s="23"/>
      <c r="K20" s="29" t="s">
        <v>19</v>
      </c>
      <c r="L20" s="25">
        <f>SUM(L15:L19)</f>
        <v>603</v>
      </c>
      <c r="M20" s="25">
        <f t="shared" ref="M20:N20" si="8">SUM(M15:M19)</f>
        <v>607</v>
      </c>
      <c r="N20" s="25">
        <f t="shared" si="8"/>
        <v>598</v>
      </c>
      <c r="O20" s="25">
        <f>SUM(O15:O19)</f>
        <v>1808</v>
      </c>
      <c r="P20" s="25"/>
      <c r="Q20" s="52"/>
    </row>
    <row r="21" spans="1:18">
      <c r="A21" s="23"/>
      <c r="B21" s="19"/>
      <c r="C21" s="20" t="str">
        <f>IF(C20&gt;L20,"Won", IF(C20&lt;L20,"Lost","Tied"))</f>
        <v>Won</v>
      </c>
      <c r="D21" s="20" t="str">
        <f>IF(D20&gt;M20,"Won", IF(D20&lt;M20,"Lost","Tied"))</f>
        <v>Won</v>
      </c>
      <c r="E21" s="20" t="str">
        <f>IF(E20&gt;N20,"Won", IF(E20&lt;N20,"Lost","Tied"))</f>
        <v>Lost</v>
      </c>
      <c r="F21" s="20" t="str">
        <f>IF(F20&gt;O20,"Won", IF(F20&lt;O20,"Lost","Tied"))</f>
        <v>Lost</v>
      </c>
      <c r="G21" s="20"/>
      <c r="H21" s="26"/>
      <c r="J21" s="23"/>
      <c r="K21" s="19"/>
      <c r="L21" s="20" t="str">
        <f>IF(L20&gt;C20,"Won", IF(L20&lt;C20,"Lost","Tied"))</f>
        <v>Lost</v>
      </c>
      <c r="M21" s="20" t="str">
        <f>IF(M20&gt;D20,"Won", IF(M20&lt;D20,"Lost","Tied"))</f>
        <v>Lost</v>
      </c>
      <c r="N21" s="20" t="str">
        <f>IF(N20&gt;E20,"Won", IF(N20&lt;E20,"Lost","Tied"))</f>
        <v>Won</v>
      </c>
      <c r="O21" s="20" t="str">
        <f>IF(O20&gt;F20,"Won", IF(O20&lt;F20,"Lost","Tied"))</f>
        <v>Won</v>
      </c>
      <c r="P21" s="20"/>
      <c r="Q21" s="26"/>
    </row>
    <row r="22" spans="1:18">
      <c r="A22" s="23"/>
      <c r="B22" s="24" t="s">
        <v>20</v>
      </c>
      <c r="C22" s="30">
        <f>SUM((IF(C21="Won", "1", IF(C21="Tied", "0.5","0"))), (IF(D21="Won", "1", IF(D21="Tied", "0.5","0"))), (IF(E21="Won", "1", IF(E21="Tied", "0.5","0"))), (IF(F21="Won", "1", IF(F21="Tied", "0.5","0"))))</f>
        <v>2</v>
      </c>
      <c r="D22" s="20"/>
      <c r="E22" s="20"/>
      <c r="F22" s="20"/>
      <c r="G22" s="20"/>
      <c r="H22" s="52"/>
      <c r="J22" s="23"/>
      <c r="K22" s="24" t="s">
        <v>20</v>
      </c>
      <c r="L22" s="30">
        <f>SUM((IF(L21="Won", "1", IF(L21="Tied", "0.5","0"))), (IF(M21="Won", "1", IF(M21="Tied", "0.5","0"))), (IF(N21="Won", "1", IF(N21="Tied", "0.5","0"))), (IF(O21="Won", "1", IF(O21="Tied", "0.5","0"))))</f>
        <v>2</v>
      </c>
      <c r="M22" s="20"/>
      <c r="N22" s="20"/>
      <c r="O22" s="20"/>
      <c r="P22" s="20"/>
      <c r="Q22" s="52"/>
    </row>
    <row r="23" spans="1:18">
      <c r="A23" s="23"/>
      <c r="B23" s="19"/>
      <c r="C23" s="20"/>
      <c r="D23" s="20"/>
      <c r="E23" s="20"/>
      <c r="F23" s="20"/>
      <c r="G23" s="20"/>
      <c r="H23" s="52"/>
      <c r="J23" s="23"/>
      <c r="K23" s="19"/>
      <c r="L23" s="20"/>
      <c r="M23" s="20"/>
      <c r="N23" s="20"/>
      <c r="O23" s="20"/>
      <c r="P23" s="20"/>
      <c r="Q23" s="52"/>
    </row>
    <row r="24" spans="1:18" ht="13.5" thickBot="1">
      <c r="A24" s="31"/>
      <c r="B24" s="32" t="s">
        <v>21</v>
      </c>
      <c r="C24" s="33">
        <f>'Week 9'!L48+C22</f>
        <v>24</v>
      </c>
      <c r="D24" s="34"/>
      <c r="E24" s="35"/>
      <c r="F24" s="35"/>
      <c r="G24" s="35"/>
      <c r="H24" s="36"/>
      <c r="J24" s="31"/>
      <c r="K24" s="32" t="s">
        <v>21</v>
      </c>
      <c r="L24" s="33">
        <f>'Week 9'!L72+L22</f>
        <v>24</v>
      </c>
      <c r="M24" s="34"/>
      <c r="N24" s="35"/>
      <c r="O24" s="35"/>
      <c r="P24" s="35"/>
      <c r="Q24" s="36"/>
    </row>
    <row r="25" spans="1:18">
      <c r="A25" s="19"/>
      <c r="B25" s="39"/>
      <c r="C25" s="30"/>
      <c r="D25" s="40"/>
      <c r="E25" s="20"/>
      <c r="F25" s="20"/>
      <c r="G25" s="20"/>
      <c r="H25" s="20"/>
      <c r="J25" s="19"/>
      <c r="K25" s="39"/>
      <c r="L25" s="30"/>
      <c r="M25" s="40"/>
      <c r="N25" s="20"/>
      <c r="O25" s="20"/>
      <c r="P25" s="20"/>
      <c r="Q25" s="20"/>
    </row>
    <row r="26" spans="1:18" ht="13.5" thickBot="1"/>
    <row r="27" spans="1:18" s="3" customFormat="1" ht="18">
      <c r="A27" s="73" t="s">
        <v>80</v>
      </c>
      <c r="B27" s="76"/>
      <c r="C27" s="71"/>
      <c r="D27" s="72"/>
      <c r="E27" s="71" t="s">
        <v>37</v>
      </c>
      <c r="F27" s="72"/>
      <c r="G27" s="46" t="s">
        <v>13</v>
      </c>
      <c r="H27" s="15"/>
      <c r="I27" s="4"/>
      <c r="J27" s="73" t="s">
        <v>98</v>
      </c>
      <c r="K27" s="74"/>
      <c r="L27" s="71"/>
      <c r="M27" s="72"/>
      <c r="N27" s="71" t="s">
        <v>36</v>
      </c>
      <c r="O27" s="72"/>
      <c r="P27" s="37" t="s">
        <v>9</v>
      </c>
      <c r="Q27" s="15"/>
    </row>
    <row r="28" spans="1:18" s="2" customFormat="1" ht="25.5">
      <c r="A28" s="41" t="s">
        <v>23</v>
      </c>
      <c r="B28" s="14" t="s">
        <v>22</v>
      </c>
      <c r="C28" s="13" t="s">
        <v>1</v>
      </c>
      <c r="D28" s="13" t="s">
        <v>2</v>
      </c>
      <c r="E28" s="13" t="s">
        <v>3</v>
      </c>
      <c r="F28" s="13" t="s">
        <v>32</v>
      </c>
      <c r="G28" s="13" t="s">
        <v>25</v>
      </c>
      <c r="H28" s="17" t="s">
        <v>24</v>
      </c>
      <c r="I28" s="5"/>
      <c r="J28" s="41" t="s">
        <v>23</v>
      </c>
      <c r="K28" s="14" t="s">
        <v>22</v>
      </c>
      <c r="L28" s="13" t="s">
        <v>1</v>
      </c>
      <c r="M28" s="13" t="s">
        <v>2</v>
      </c>
      <c r="N28" s="13" t="s">
        <v>3</v>
      </c>
      <c r="O28" s="13" t="s">
        <v>32</v>
      </c>
      <c r="P28" s="13" t="s">
        <v>25</v>
      </c>
      <c r="Q28" s="17" t="s">
        <v>24</v>
      </c>
    </row>
    <row r="29" spans="1:18">
      <c r="A29" s="28">
        <f>'Week 9'!Q5</f>
        <v>72</v>
      </c>
      <c r="B29" s="42" t="s">
        <v>44</v>
      </c>
      <c r="C29" s="20">
        <v>102</v>
      </c>
      <c r="D29" s="20">
        <v>79</v>
      </c>
      <c r="E29" s="22">
        <v>74</v>
      </c>
      <c r="F29" s="20">
        <f t="shared" ref="F29" si="9">SUM(C29:E29)</f>
        <v>255</v>
      </c>
      <c r="G29" s="25">
        <f>INT(AVERAGE(C29:E29))</f>
        <v>85</v>
      </c>
      <c r="H29" s="21">
        <f>INT(AVERAGE('Week 1'!L101:N101,'Week 2'!L77:N77,'Week 3'!C53:E53,'Week 4'!C101:E101,'Week 5'!C5:E5,'Week 6'!L29:N29,'Week 7'!C77:E77,'Week 8'!L53:N53,'Week 9'!L5:N5,C29:E29))</f>
        <v>73</v>
      </c>
      <c r="I29" s="6"/>
      <c r="J29" s="28">
        <f>'Week 9'!Q77</f>
        <v>147</v>
      </c>
      <c r="K29" s="9" t="s">
        <v>4</v>
      </c>
      <c r="L29" s="6">
        <v>146</v>
      </c>
      <c r="M29" s="6">
        <v>155</v>
      </c>
      <c r="N29" s="51">
        <v>135</v>
      </c>
      <c r="O29" s="25">
        <f>SUM(L29:N29)</f>
        <v>436</v>
      </c>
      <c r="P29" s="25">
        <f>INT(AVERAGE(L29:N29))</f>
        <v>145</v>
      </c>
      <c r="Q29" s="21">
        <f>INT(AVERAGE('Week 1'!C77:E77,'Week 2'!C5:E5,'Week 3'!L101:N101,'Week 4'!L53:N53,'Week 5'!L5:N5,'Week 6'!C53:E53,'Week 7'!C29:E29,'Week 8'!C101:E101,'Week 9'!L77:N77,L29:N29))</f>
        <v>147</v>
      </c>
      <c r="R29" s="6"/>
    </row>
    <row r="30" spans="1:18">
      <c r="A30" s="28">
        <f>'Week 9'!Q6</f>
        <v>107</v>
      </c>
      <c r="B30" s="9" t="s">
        <v>45</v>
      </c>
      <c r="C30" s="20">
        <v>112</v>
      </c>
      <c r="D30" s="20">
        <v>116</v>
      </c>
      <c r="E30" s="20">
        <v>88</v>
      </c>
      <c r="F30" s="20">
        <f t="shared" ref="F30:F31" si="10">SUM(C30:E30)</f>
        <v>316</v>
      </c>
      <c r="G30" s="25">
        <f>INT(AVERAGE(C30:E30))</f>
        <v>105</v>
      </c>
      <c r="H30" s="21">
        <f>INT(AVERAGE('Week 1'!L102:N102,'Week 2'!L78:N78,'Week 3'!C54:E54,'Week 4'!C102:E102,'Week 5'!C6:E6,'Week 6'!L30:N30,'Week 7'!C78:E78,'Week 8'!L54:N54,'Week 9'!L6:N6,C30:E30))</f>
        <v>107</v>
      </c>
      <c r="I30" s="6"/>
      <c r="J30" s="28">
        <f>'Week 9'!Q78</f>
        <v>195</v>
      </c>
      <c r="K30" s="9" t="s">
        <v>40</v>
      </c>
      <c r="L30" s="6">
        <v>178</v>
      </c>
      <c r="M30" s="6">
        <v>237</v>
      </c>
      <c r="N30" s="6">
        <v>208</v>
      </c>
      <c r="O30" s="25">
        <f>SUM(L30:N30)</f>
        <v>623</v>
      </c>
      <c r="P30" s="25">
        <f>INT(AVERAGE(L30:N30))</f>
        <v>207</v>
      </c>
      <c r="Q30" s="21">
        <f>INT(AVERAGE('Week 1'!C78:E78,'Week 2'!C6:E6,'Week 3'!L102:N102,'Week 4'!L54:N54,'Week 5'!L6:N6,'Week 6'!C54:E54,'Week 7'!C30:E30,'Week 8'!C102:E102,'Week 9'!L78:N78,L30:N30))</f>
        <v>196</v>
      </c>
      <c r="R30" s="6"/>
    </row>
    <row r="31" spans="1:18">
      <c r="A31" s="28">
        <f>'Week 9'!Q7</f>
        <v>115</v>
      </c>
      <c r="B31" s="9" t="s">
        <v>46</v>
      </c>
      <c r="C31" s="51">
        <v>124</v>
      </c>
      <c r="D31" s="51">
        <v>143</v>
      </c>
      <c r="E31" s="51">
        <v>139</v>
      </c>
      <c r="F31" s="20">
        <f t="shared" si="10"/>
        <v>406</v>
      </c>
      <c r="G31" s="25">
        <f>INT(AVERAGE(C31:E31))</f>
        <v>135</v>
      </c>
      <c r="H31" s="21">
        <f>INT(AVERAGE('Week 1'!L103:N103,'Week 2'!L79:N79,'Week 3'!C55:E55,'Week 4'!C103:E103,'Week 5'!C7:E7,'Week 6'!L31:N31,'Week 7'!C79:E79,'Week 8'!L55:N55,'Week 9'!L7:N7,C31:E31))</f>
        <v>118</v>
      </c>
      <c r="I31" s="6"/>
      <c r="J31" s="28">
        <f>'Week 9'!Q79</f>
        <v>173</v>
      </c>
      <c r="K31" s="9" t="s">
        <v>49</v>
      </c>
      <c r="L31" s="6">
        <v>154</v>
      </c>
      <c r="M31" s="6">
        <v>172</v>
      </c>
      <c r="N31" s="51">
        <v>146</v>
      </c>
      <c r="O31" s="25">
        <f>SUM(L31:N31)</f>
        <v>472</v>
      </c>
      <c r="P31" s="25">
        <f>INT(AVERAGE(L31:N31))</f>
        <v>157</v>
      </c>
      <c r="Q31" s="21">
        <f>INT(AVERAGE('Week 1'!C79:E79,'Week 2'!C7:E7,'Week 3'!L103:N103,'Week 4'!L55:N55,'Week 5'!L7:N7,'Week 6'!C55:E55,'Week 7'!C31:E31,'Week 8'!C103:E103,'Week 9'!L79:N79,L31:N31))</f>
        <v>171</v>
      </c>
      <c r="R31" s="6"/>
    </row>
    <row r="32" spans="1:18">
      <c r="A32" s="28"/>
      <c r="B32" s="9"/>
      <c r="C32" s="20"/>
      <c r="D32" s="20"/>
      <c r="E32" s="20"/>
      <c r="F32" s="20"/>
      <c r="G32" s="25"/>
      <c r="H32" s="21"/>
      <c r="I32" s="6"/>
      <c r="J32" s="28"/>
      <c r="K32" s="9"/>
      <c r="L32" s="6"/>
      <c r="M32" s="6"/>
      <c r="N32" s="6"/>
      <c r="O32" s="25"/>
      <c r="P32" s="25"/>
      <c r="Q32" s="21"/>
      <c r="R32" s="6"/>
    </row>
    <row r="33" spans="1:17">
      <c r="A33" s="18"/>
      <c r="B33" s="9"/>
      <c r="C33" s="20"/>
      <c r="D33" s="20"/>
      <c r="E33" s="20"/>
      <c r="F33" s="20"/>
      <c r="G33" s="25"/>
      <c r="H33" s="21"/>
      <c r="J33" s="28"/>
      <c r="K33" s="9"/>
      <c r="L33" s="6"/>
      <c r="M33" s="6"/>
      <c r="N33" s="6"/>
      <c r="O33" s="25"/>
      <c r="P33" s="25"/>
      <c r="Q33" s="21"/>
    </row>
    <row r="34" spans="1:17">
      <c r="A34" s="23"/>
      <c r="B34" s="19"/>
      <c r="C34" s="20"/>
      <c r="D34" s="20"/>
      <c r="E34" s="20"/>
      <c r="F34" s="20"/>
      <c r="G34" s="20"/>
      <c r="H34" s="21"/>
      <c r="J34" s="18"/>
      <c r="Q34" s="21"/>
    </row>
    <row r="35" spans="1:17">
      <c r="A35" s="23"/>
      <c r="B35" s="24" t="s">
        <v>17</v>
      </c>
      <c r="C35" s="25">
        <f>SUM(C29:C33)</f>
        <v>338</v>
      </c>
      <c r="D35" s="25">
        <f>SUM(D29:D33)</f>
        <v>338</v>
      </c>
      <c r="E35" s="25">
        <f>SUM(E29:E33)</f>
        <v>301</v>
      </c>
      <c r="F35" s="25">
        <f>SUM(F29:F33)</f>
        <v>977</v>
      </c>
      <c r="G35" s="25"/>
      <c r="H35" s="26"/>
      <c r="J35" s="23"/>
      <c r="K35" s="24" t="s">
        <v>17</v>
      </c>
      <c r="L35" s="25">
        <f>SUM(L29:L33)</f>
        <v>478</v>
      </c>
      <c r="M35" s="25">
        <f>SUM(M29:M33)</f>
        <v>564</v>
      </c>
      <c r="N35" s="25">
        <f>SUM(N29:N33)</f>
        <v>489</v>
      </c>
      <c r="O35" s="25">
        <f>SUM(O29:O33)</f>
        <v>1531</v>
      </c>
      <c r="P35" s="25"/>
      <c r="Q35" s="26"/>
    </row>
    <row r="36" spans="1:17">
      <c r="A36" s="23"/>
      <c r="B36" s="19"/>
      <c r="C36" s="25"/>
      <c r="D36" s="25"/>
      <c r="E36" s="25"/>
      <c r="F36" s="25"/>
      <c r="G36" s="25"/>
      <c r="H36" s="21"/>
      <c r="J36" s="23"/>
      <c r="K36" s="19"/>
      <c r="L36" s="25"/>
      <c r="M36" s="25"/>
      <c r="N36" s="25"/>
      <c r="O36" s="25"/>
      <c r="P36" s="25"/>
      <c r="Q36" s="21"/>
    </row>
    <row r="37" spans="1:17">
      <c r="A37" s="23"/>
      <c r="B37" s="19"/>
      <c r="C37" s="20"/>
      <c r="D37" s="20"/>
      <c r="E37" s="20"/>
      <c r="F37" s="20"/>
      <c r="G37" s="20"/>
      <c r="H37" s="52"/>
      <c r="J37" s="23"/>
      <c r="K37" s="19"/>
      <c r="L37" s="20"/>
      <c r="M37" s="20"/>
      <c r="N37" s="20"/>
      <c r="O37" s="20"/>
      <c r="P37" s="20"/>
      <c r="Q37" s="52"/>
    </row>
    <row r="38" spans="1:17" s="2" customFormat="1" ht="25.5">
      <c r="A38" s="16" t="s">
        <v>16</v>
      </c>
      <c r="B38" s="14" t="s">
        <v>22</v>
      </c>
      <c r="C38" s="13" t="s">
        <v>1</v>
      </c>
      <c r="D38" s="13" t="s">
        <v>2</v>
      </c>
      <c r="E38" s="13" t="s">
        <v>3</v>
      </c>
      <c r="F38" s="13" t="s">
        <v>33</v>
      </c>
      <c r="G38" s="13" t="s">
        <v>18</v>
      </c>
      <c r="H38" s="50"/>
      <c r="I38" s="5"/>
      <c r="J38" s="16" t="s">
        <v>16</v>
      </c>
      <c r="K38" s="14" t="s">
        <v>22</v>
      </c>
      <c r="L38" s="13" t="s">
        <v>1</v>
      </c>
      <c r="M38" s="13" t="s">
        <v>2</v>
      </c>
      <c r="N38" s="13" t="s">
        <v>3</v>
      </c>
      <c r="O38" s="13" t="s">
        <v>33</v>
      </c>
      <c r="P38" s="13" t="s">
        <v>18</v>
      </c>
      <c r="Q38" s="50"/>
    </row>
    <row r="39" spans="1:17">
      <c r="A39" s="28">
        <f>IF(A29&gt;=200, "0", 200-A29)</f>
        <v>128</v>
      </c>
      <c r="B39" s="42" t="s">
        <v>44</v>
      </c>
      <c r="C39" s="25">
        <f>$A39+C29</f>
        <v>230</v>
      </c>
      <c r="D39" s="25">
        <f t="shared" ref="D39" si="11">$A39+D29</f>
        <v>207</v>
      </c>
      <c r="E39" s="25">
        <f>$A39+E29</f>
        <v>202</v>
      </c>
      <c r="F39" s="25">
        <f>SUM(C39:E39)</f>
        <v>639</v>
      </c>
      <c r="G39" s="25">
        <f>IF(H29&gt;=200, "0", 200-H29)</f>
        <v>127</v>
      </c>
      <c r="H39" s="52"/>
      <c r="J39" s="28">
        <f>IF(J29&gt;=200, "0", 200-J29)</f>
        <v>53</v>
      </c>
      <c r="K39" s="9" t="s">
        <v>4</v>
      </c>
      <c r="L39" s="25">
        <f t="shared" ref="L39:N41" si="12">$J39+L29</f>
        <v>199</v>
      </c>
      <c r="M39" s="25">
        <f t="shared" si="12"/>
        <v>208</v>
      </c>
      <c r="N39" s="25">
        <f t="shared" si="12"/>
        <v>188</v>
      </c>
      <c r="O39" s="25">
        <f>SUM(L39:N39)</f>
        <v>595</v>
      </c>
      <c r="P39" s="25">
        <f>IF(Q29&gt;=200, "0", 200-Q29)</f>
        <v>53</v>
      </c>
      <c r="Q39" s="43"/>
    </row>
    <row r="40" spans="1:17">
      <c r="A40" s="28">
        <f>IF(A30&gt;=200, "0", 200-A30)</f>
        <v>93</v>
      </c>
      <c r="B40" s="9" t="s">
        <v>45</v>
      </c>
      <c r="C40" s="25">
        <f>$A40+C30</f>
        <v>205</v>
      </c>
      <c r="D40" s="25">
        <f>$A40+D30</f>
        <v>209</v>
      </c>
      <c r="E40" s="25">
        <f>$A40+E30</f>
        <v>181</v>
      </c>
      <c r="F40" s="25">
        <f t="shared" ref="F40" si="13">SUM(C40:E40)</f>
        <v>595</v>
      </c>
      <c r="G40" s="25">
        <f>IF(H30&gt;=200, "0", 200-H30)</f>
        <v>93</v>
      </c>
      <c r="H40" s="52"/>
      <c r="J40" s="28">
        <f>IF(J30&gt;=200, "0", 200-J30)</f>
        <v>5</v>
      </c>
      <c r="K40" s="9" t="s">
        <v>40</v>
      </c>
      <c r="L40" s="25">
        <f t="shared" si="12"/>
        <v>183</v>
      </c>
      <c r="M40" s="25">
        <f t="shared" si="12"/>
        <v>242</v>
      </c>
      <c r="N40" s="25">
        <f t="shared" si="12"/>
        <v>213</v>
      </c>
      <c r="O40" s="25">
        <f t="shared" ref="O40:O41" si="14">SUM(L40:N40)</f>
        <v>638</v>
      </c>
      <c r="P40" s="25">
        <f>IF(Q30&gt;=200, "0", 200-Q30)</f>
        <v>4</v>
      </c>
      <c r="Q40" s="43"/>
    </row>
    <row r="41" spans="1:17">
      <c r="A41" s="28">
        <f>IF(A31&gt;=200, "0", 200-A31)</f>
        <v>85</v>
      </c>
      <c r="B41" s="9" t="s">
        <v>46</v>
      </c>
      <c r="C41" s="25">
        <f>$A41+C31</f>
        <v>209</v>
      </c>
      <c r="D41" s="25">
        <f>$A41+D31</f>
        <v>228</v>
      </c>
      <c r="E41" s="25">
        <f>$A41+E31</f>
        <v>224</v>
      </c>
      <c r="F41" s="25">
        <f>SUM(C41:E41)</f>
        <v>661</v>
      </c>
      <c r="G41" s="25">
        <f>IF(H31&gt;=200, "0", 200-H31)</f>
        <v>82</v>
      </c>
      <c r="H41" s="52"/>
      <c r="J41" s="28">
        <f>IF(J31&gt;=200, "0", 200-J31)</f>
        <v>27</v>
      </c>
      <c r="K41" s="9" t="s">
        <v>49</v>
      </c>
      <c r="L41" s="25">
        <f t="shared" si="12"/>
        <v>181</v>
      </c>
      <c r="M41" s="25">
        <f t="shared" si="12"/>
        <v>199</v>
      </c>
      <c r="N41" s="25">
        <f t="shared" si="12"/>
        <v>173</v>
      </c>
      <c r="O41" s="25">
        <f t="shared" si="14"/>
        <v>553</v>
      </c>
      <c r="P41" s="25">
        <f>IF(Q31&gt;=200, "0", 200-Q31)</f>
        <v>29</v>
      </c>
      <c r="Q41" s="43"/>
    </row>
    <row r="42" spans="1:17">
      <c r="A42" s="28"/>
      <c r="B42" s="19"/>
      <c r="C42" s="25"/>
      <c r="D42" s="25"/>
      <c r="E42" s="25"/>
      <c r="F42" s="25"/>
      <c r="G42" s="25"/>
      <c r="H42" s="52"/>
      <c r="J42" s="28"/>
      <c r="L42" s="25"/>
      <c r="M42" s="25"/>
      <c r="N42" s="25"/>
      <c r="O42" s="25"/>
      <c r="P42" s="25"/>
      <c r="Q42" s="43"/>
    </row>
    <row r="43" spans="1:17">
      <c r="A43" s="23"/>
      <c r="B43" s="19"/>
      <c r="C43" s="20"/>
      <c r="D43" s="20"/>
      <c r="E43" s="20"/>
      <c r="F43" s="20"/>
      <c r="G43" s="20"/>
      <c r="H43" s="52"/>
      <c r="J43" s="23"/>
      <c r="K43" s="19"/>
      <c r="L43" s="20"/>
      <c r="M43" s="20"/>
      <c r="N43" s="20"/>
      <c r="O43" s="20"/>
      <c r="P43" s="20"/>
      <c r="Q43" s="52"/>
    </row>
    <row r="44" spans="1:17">
      <c r="A44" s="23"/>
      <c r="B44" s="29" t="s">
        <v>19</v>
      </c>
      <c r="C44" s="61">
        <f>SUM(C39:C43)</f>
        <v>644</v>
      </c>
      <c r="D44" s="61">
        <f>SUM(D39:D43)</f>
        <v>644</v>
      </c>
      <c r="E44" s="61">
        <f t="shared" ref="E44" si="15">SUM(E39:E43)</f>
        <v>607</v>
      </c>
      <c r="F44" s="61">
        <f>SUM(F39:F43)</f>
        <v>1895</v>
      </c>
      <c r="G44" s="25"/>
      <c r="H44" s="52"/>
      <c r="J44" s="23"/>
      <c r="K44" s="29" t="s">
        <v>19</v>
      </c>
      <c r="L44" s="25">
        <f>SUM(L39:L43)</f>
        <v>563</v>
      </c>
      <c r="M44" s="25">
        <f>SUM(M39:M43)</f>
        <v>649</v>
      </c>
      <c r="N44" s="25">
        <f>SUM(N39:N43)</f>
        <v>574</v>
      </c>
      <c r="O44" s="25">
        <f t="shared" ref="O44" si="16">SUM(O39:O43)</f>
        <v>1786</v>
      </c>
      <c r="P44" s="25"/>
      <c r="Q44" s="52"/>
    </row>
    <row r="45" spans="1:17">
      <c r="A45" s="23"/>
      <c r="B45" s="19"/>
      <c r="C45" s="20" t="str">
        <f>IF(C44&gt;L44,"Won", IF(C44&lt;L44,"Lost","Tied"))</f>
        <v>Won</v>
      </c>
      <c r="D45" s="20" t="str">
        <f>IF(D44&gt;M44,"Won", IF(D44&lt;M44,"Lost","Tied"))</f>
        <v>Lost</v>
      </c>
      <c r="E45" s="20" t="str">
        <f>IF(E44&gt;N44,"Won", IF(E44&lt;N44,"Lost","Tied"))</f>
        <v>Won</v>
      </c>
      <c r="F45" s="20" t="str">
        <f>IF(F44&gt;O44,"Won", IF(F44&lt;O44,"Lost","Tied"))</f>
        <v>Won</v>
      </c>
      <c r="G45" s="20"/>
      <c r="H45" s="26"/>
      <c r="J45" s="23"/>
      <c r="K45" s="19"/>
      <c r="L45" s="20" t="str">
        <f>IF(L44&gt;C44,"Won", IF(L44&lt;C44,"Lost","Tied"))</f>
        <v>Lost</v>
      </c>
      <c r="M45" s="20" t="str">
        <f>IF(M44&gt;D44,"Won", IF(M44&lt;D44,"Lost","Tied"))</f>
        <v>Won</v>
      </c>
      <c r="N45" s="20" t="str">
        <f>IF(N44&gt;E44,"Won", IF(N44&lt;E44,"Lost","Tied"))</f>
        <v>Lost</v>
      </c>
      <c r="O45" s="20" t="str">
        <f>IF(O44&gt;F44,"Won", IF(O44&lt;F44,"Lost","Tied"))</f>
        <v>Lost</v>
      </c>
      <c r="P45" s="20"/>
      <c r="Q45" s="26"/>
    </row>
    <row r="46" spans="1:17">
      <c r="A46" s="23"/>
      <c r="B46" s="24" t="s">
        <v>20</v>
      </c>
      <c r="C46" s="30">
        <f>SUM((IF(C45="Won", "1", IF(C45="Tied", "0.5","0"))), (IF(D45="Won", "1", IF(D45="Tied", "0.5","0"))), (IF(E45="Won", "1", IF(E45="Tied", "0.5","0"))), (IF(F45="Won", "1", IF(F45="Tied", "0.5","0"))))</f>
        <v>3</v>
      </c>
      <c r="D46" s="20"/>
      <c r="E46" s="20"/>
      <c r="F46" s="20"/>
      <c r="G46" s="20"/>
      <c r="H46" s="52"/>
      <c r="J46" s="23"/>
      <c r="K46" s="24" t="s">
        <v>20</v>
      </c>
      <c r="L46" s="30">
        <f>SUM((IF(L45="Won", "1", IF(L45="Tied", "0.5","0"))), (IF(M45="Won", "1", IF(M45="Tied", "0.5","0"))), (IF(N45="Won", "1", IF(N45="Tied", "0.5","0"))), (IF(O45="Won", "1", IF(O45="Tied", "0.5","0"))))</f>
        <v>1</v>
      </c>
      <c r="M46" s="20"/>
      <c r="N46" s="20"/>
      <c r="O46" s="20"/>
      <c r="P46" s="20"/>
      <c r="Q46" s="52"/>
    </row>
    <row r="47" spans="1:17">
      <c r="A47" s="23"/>
      <c r="B47" s="19"/>
      <c r="C47" s="20"/>
      <c r="D47" s="20"/>
      <c r="E47" s="20"/>
      <c r="F47" s="20"/>
      <c r="G47" s="20"/>
      <c r="H47" s="52"/>
      <c r="J47" s="23"/>
      <c r="K47" s="19"/>
      <c r="L47" s="20"/>
      <c r="M47" s="20"/>
      <c r="N47" s="20"/>
      <c r="O47" s="20"/>
      <c r="P47" s="20"/>
      <c r="Q47" s="52"/>
    </row>
    <row r="48" spans="1:17" ht="13.5" thickBot="1">
      <c r="A48" s="31"/>
      <c r="B48" s="32" t="s">
        <v>21</v>
      </c>
      <c r="C48" s="33">
        <f>'Week 9'!L24+C46</f>
        <v>24</v>
      </c>
      <c r="D48" s="34"/>
      <c r="E48" s="35"/>
      <c r="F48" s="35"/>
      <c r="G48" s="35"/>
      <c r="H48" s="36"/>
      <c r="I48" s="45"/>
      <c r="J48" s="31"/>
      <c r="K48" s="32" t="s">
        <v>21</v>
      </c>
      <c r="L48" s="33">
        <f>'Week 9'!L96+L46</f>
        <v>21</v>
      </c>
      <c r="M48" s="34"/>
      <c r="N48" s="35"/>
      <c r="O48" s="35"/>
      <c r="P48" s="35"/>
      <c r="Q48" s="36"/>
    </row>
    <row r="50" spans="1:18" ht="13.5" thickBot="1"/>
    <row r="51" spans="1:18" s="3" customFormat="1" ht="18">
      <c r="A51" s="73" t="s">
        <v>78</v>
      </c>
      <c r="B51" s="76"/>
      <c r="C51" s="71"/>
      <c r="D51" s="72"/>
      <c r="E51" s="71" t="s">
        <v>38</v>
      </c>
      <c r="F51" s="72"/>
      <c r="G51" s="46" t="s">
        <v>8</v>
      </c>
      <c r="H51" s="15"/>
      <c r="I51" s="4"/>
      <c r="J51" s="73" t="s">
        <v>97</v>
      </c>
      <c r="K51" s="74"/>
      <c r="L51" s="72"/>
      <c r="M51" s="72"/>
      <c r="N51" s="71" t="s">
        <v>39</v>
      </c>
      <c r="O51" s="72"/>
      <c r="P51" s="46" t="s">
        <v>15</v>
      </c>
      <c r="Q51" s="15"/>
    </row>
    <row r="52" spans="1:18" s="2" customFormat="1" ht="25.5">
      <c r="A52" s="41" t="s">
        <v>23</v>
      </c>
      <c r="B52" s="14" t="s">
        <v>22</v>
      </c>
      <c r="C52" s="13" t="s">
        <v>1</v>
      </c>
      <c r="D52" s="13" t="s">
        <v>2</v>
      </c>
      <c r="E52" s="13" t="s">
        <v>3</v>
      </c>
      <c r="F52" s="13" t="s">
        <v>32</v>
      </c>
      <c r="G52" s="13" t="s">
        <v>25</v>
      </c>
      <c r="H52" s="17" t="s">
        <v>24</v>
      </c>
      <c r="I52" s="5"/>
      <c r="J52" s="41" t="s">
        <v>23</v>
      </c>
      <c r="K52" s="14" t="s">
        <v>22</v>
      </c>
      <c r="L52" s="13" t="s">
        <v>1</v>
      </c>
      <c r="M52" s="13" t="s">
        <v>2</v>
      </c>
      <c r="N52" s="13" t="s">
        <v>3</v>
      </c>
      <c r="O52" s="13" t="s">
        <v>32</v>
      </c>
      <c r="P52" s="13" t="s">
        <v>25</v>
      </c>
      <c r="Q52" s="17" t="s">
        <v>24</v>
      </c>
    </row>
    <row r="53" spans="1:18">
      <c r="A53" s="28">
        <f>'Week 9'!H5</f>
        <v>128</v>
      </c>
      <c r="B53" s="1" t="s">
        <v>48</v>
      </c>
      <c r="D53" s="20"/>
      <c r="E53" s="20"/>
      <c r="F53" s="20"/>
      <c r="G53" s="25"/>
      <c r="H53" s="21">
        <f>INT(AVERAGE('Week 1'!L77:N77,'Week 2'!C101:E101,'Week 3'!L29:N29,'Week 4'!C77:E77,'Week 5'!C53:E53,'Week 6'!L5:N5,'Week 7'!L101:N101,'Week 8'!C29:E29,'Week 9'!C5:E5,C53:E53))</f>
        <v>128</v>
      </c>
      <c r="I53" s="6"/>
      <c r="J53" s="28">
        <f>'Week 9'!Q101</f>
        <v>129</v>
      </c>
      <c r="K53" s="9" t="s">
        <v>43</v>
      </c>
      <c r="L53" s="6">
        <v>161</v>
      </c>
      <c r="M53" s="6">
        <v>130</v>
      </c>
      <c r="N53" s="6">
        <v>121</v>
      </c>
      <c r="O53" s="25">
        <f t="shared" ref="O53" si="17">SUM(L53:N53)</f>
        <v>412</v>
      </c>
      <c r="P53" s="25">
        <f t="shared" ref="P53:P55" si="18">INT(AVERAGE(L53:N53))</f>
        <v>137</v>
      </c>
      <c r="Q53" s="21">
        <f>INT(AVERAGE('Week 1'!L53:N53,'Week 2'!L29:N29,'Week 3'!C101:E101,'Week 4'!L77:N77,'Week 5'!C29:E29,'Week 6'!C77:E77,'Week 7'!C5:E5,'Week 8'!C53:E53,'Week 9'!L101:N101,L53:N53))</f>
        <v>130</v>
      </c>
      <c r="R53" s="6"/>
    </row>
    <row r="54" spans="1:18">
      <c r="A54" s="28">
        <f>'Week 9'!H6</f>
        <v>141</v>
      </c>
      <c r="B54" s="9" t="s">
        <v>81</v>
      </c>
      <c r="C54" s="20">
        <v>116</v>
      </c>
      <c r="D54" s="20">
        <v>153</v>
      </c>
      <c r="E54" s="20">
        <v>166</v>
      </c>
      <c r="F54" s="20">
        <f t="shared" ref="F54:F55" si="19">SUM(C54:E54)</f>
        <v>435</v>
      </c>
      <c r="G54" s="25">
        <f t="shared" ref="G54:G55" si="20">INT(AVERAGE(C54:E54))</f>
        <v>145</v>
      </c>
      <c r="H54" s="21">
        <f>INT(AVERAGE('Week 1'!L78:N78,'Week 2'!C102:E102,'Week 3'!L30:N30,'Week 4'!C78:E78,'Week 5'!C54:E54,'Week 6'!L6:N6,'Week 7'!L102:N102,'Week 8'!C30:E30,'Week 9'!C6:E6,C54:E54))</f>
        <v>141</v>
      </c>
      <c r="I54" s="6"/>
      <c r="J54" s="28">
        <f>'Week 9'!Q102</f>
        <v>142</v>
      </c>
      <c r="K54" s="9" t="s">
        <v>56</v>
      </c>
      <c r="L54" s="6">
        <v>127</v>
      </c>
      <c r="M54" s="6">
        <v>137</v>
      </c>
      <c r="N54" s="6">
        <v>189</v>
      </c>
      <c r="O54" s="25">
        <f t="shared" ref="O54:O55" si="21">SUM(L54:N54)</f>
        <v>453</v>
      </c>
      <c r="P54" s="25">
        <f t="shared" si="18"/>
        <v>151</v>
      </c>
      <c r="Q54" s="21">
        <f>INT(AVERAGE('Week 1'!L54:N54,'Week 2'!L30:N30,'Week 3'!C102:E102,'Week 4'!L78:N78,'Week 5'!C30:E30,'Week 6'!C78:E78,'Week 7'!C6:E6,'Week 8'!C54:E54,'Week 9'!L102:N102,L54:N54))</f>
        <v>143</v>
      </c>
      <c r="R54" s="6"/>
    </row>
    <row r="55" spans="1:18">
      <c r="A55" s="28">
        <f>'Week 9'!H7</f>
        <v>167</v>
      </c>
      <c r="B55" s="9" t="s">
        <v>50</v>
      </c>
      <c r="C55" s="20">
        <v>179</v>
      </c>
      <c r="D55" s="20">
        <v>125</v>
      </c>
      <c r="E55" s="20">
        <v>150</v>
      </c>
      <c r="F55" s="20">
        <f t="shared" si="19"/>
        <v>454</v>
      </c>
      <c r="G55" s="25">
        <f t="shared" si="20"/>
        <v>151</v>
      </c>
      <c r="H55" s="21">
        <f>INT(AVERAGE('Week 1'!L79:N79,'Week 2'!C103:E103,'Week 3'!L31:N31,'Week 4'!C79:E79,'Week 5'!C55:E55,'Week 6'!L7:N7,'Week 7'!L103:N103,'Week 8'!C31:E31,'Week 9'!C7:E7,C55:E55))</f>
        <v>165</v>
      </c>
      <c r="I55" s="6"/>
      <c r="J55" s="28">
        <f>'Week 9'!Q103</f>
        <v>112</v>
      </c>
      <c r="K55" s="9" t="s">
        <v>57</v>
      </c>
      <c r="L55" s="6">
        <v>119</v>
      </c>
      <c r="M55" s="6">
        <v>113</v>
      </c>
      <c r="N55" s="6">
        <v>131</v>
      </c>
      <c r="O55" s="25">
        <f t="shared" si="21"/>
        <v>363</v>
      </c>
      <c r="P55" s="25">
        <f t="shared" si="18"/>
        <v>121</v>
      </c>
      <c r="Q55" s="21">
        <f>INT(AVERAGE('Week 1'!L55:N55,'Week 2'!L31:N31,'Week 3'!C103:E103,'Week 4'!L79:N79,'Week 5'!C31:E31,'Week 6'!C79:E79,'Week 7'!C7:E7,'Week 8'!C55:E55,'Week 9'!L103:N103,L55:N55))</f>
        <v>113</v>
      </c>
      <c r="R55" s="6"/>
    </row>
    <row r="56" spans="1:18">
      <c r="A56" s="28"/>
      <c r="B56" s="9" t="s">
        <v>117</v>
      </c>
      <c r="C56" s="51">
        <v>118</v>
      </c>
      <c r="D56" s="51">
        <v>118</v>
      </c>
      <c r="E56" s="51">
        <v>118</v>
      </c>
      <c r="F56" s="20">
        <f t="shared" ref="F56" si="22">SUM(C56:E56)</f>
        <v>354</v>
      </c>
      <c r="G56" s="25">
        <f t="shared" ref="G56" si="23">INT(AVERAGE(C56:E56))</f>
        <v>118</v>
      </c>
      <c r="H56" s="21"/>
      <c r="I56" s="6"/>
      <c r="J56" s="18"/>
      <c r="K56" s="9"/>
      <c r="L56" s="51"/>
      <c r="M56" s="51"/>
      <c r="N56" s="51"/>
      <c r="O56" s="25"/>
      <c r="P56" s="25"/>
      <c r="Q56" s="21"/>
      <c r="R56" s="6"/>
    </row>
    <row r="57" spans="1:18">
      <c r="A57" s="18"/>
      <c r="B57" s="9"/>
      <c r="C57" s="25"/>
      <c r="F57" s="25"/>
      <c r="G57" s="25"/>
      <c r="H57" s="21"/>
      <c r="J57" s="18"/>
      <c r="K57" s="9"/>
      <c r="L57" s="6"/>
      <c r="M57" s="6"/>
      <c r="N57" s="6"/>
      <c r="O57" s="25"/>
      <c r="P57" s="25"/>
      <c r="Q57" s="21"/>
    </row>
    <row r="58" spans="1:18">
      <c r="A58" s="18"/>
      <c r="B58" s="1"/>
      <c r="C58" s="20"/>
      <c r="D58" s="20"/>
      <c r="E58" s="20"/>
      <c r="F58" s="20"/>
      <c r="G58" s="20"/>
      <c r="H58" s="21"/>
      <c r="J58" s="38"/>
      <c r="Q58" s="21"/>
    </row>
    <row r="59" spans="1:18">
      <c r="A59" s="23"/>
      <c r="B59" s="24" t="s">
        <v>17</v>
      </c>
      <c r="C59" s="25">
        <f>SUM(C53:C57)</f>
        <v>413</v>
      </c>
      <c r="D59" s="25">
        <f>SUM(D53:D57)</f>
        <v>396</v>
      </c>
      <c r="E59" s="25">
        <f>SUM(E53:E57)</f>
        <v>434</v>
      </c>
      <c r="F59" s="25">
        <f>SUM(F53:F57)</f>
        <v>1243</v>
      </c>
      <c r="G59" s="25"/>
      <c r="H59" s="26"/>
      <c r="J59" s="23"/>
      <c r="K59" s="24" t="s">
        <v>17</v>
      </c>
      <c r="L59" s="25">
        <f>SUM(L53:L57)</f>
        <v>407</v>
      </c>
      <c r="M59" s="25">
        <f t="shared" ref="M59:N59" si="24">SUM(M53:M57)</f>
        <v>380</v>
      </c>
      <c r="N59" s="25">
        <f t="shared" si="24"/>
        <v>441</v>
      </c>
      <c r="O59" s="25">
        <f>SUM(O53:O57)</f>
        <v>1228</v>
      </c>
      <c r="P59" s="25"/>
      <c r="Q59" s="26"/>
    </row>
    <row r="60" spans="1:18">
      <c r="A60" s="23"/>
      <c r="B60" s="19"/>
      <c r="C60" s="25"/>
      <c r="D60" s="25"/>
      <c r="E60" s="25"/>
      <c r="F60" s="25"/>
      <c r="G60" s="25"/>
      <c r="H60" s="21"/>
      <c r="J60" s="23"/>
      <c r="K60" s="19"/>
      <c r="L60" s="25"/>
      <c r="M60" s="25"/>
      <c r="N60" s="25"/>
      <c r="O60" s="25"/>
      <c r="P60" s="25"/>
      <c r="Q60" s="21"/>
    </row>
    <row r="61" spans="1:18">
      <c r="A61" s="23"/>
      <c r="B61" s="19"/>
      <c r="C61" s="20"/>
      <c r="D61" s="20"/>
      <c r="E61" s="20"/>
      <c r="F61" s="20"/>
      <c r="G61" s="20"/>
      <c r="H61" s="52"/>
      <c r="J61" s="23"/>
      <c r="K61" s="19"/>
      <c r="L61" s="20"/>
      <c r="M61" s="20"/>
      <c r="N61" s="20"/>
      <c r="O61" s="20"/>
      <c r="P61" s="20"/>
      <c r="Q61" s="52"/>
    </row>
    <row r="62" spans="1:18" s="2" customFormat="1" ht="25.5">
      <c r="A62" s="16" t="s">
        <v>16</v>
      </c>
      <c r="B62" s="14" t="s">
        <v>22</v>
      </c>
      <c r="C62" s="13" t="s">
        <v>1</v>
      </c>
      <c r="D62" s="13" t="s">
        <v>2</v>
      </c>
      <c r="E62" s="13" t="s">
        <v>3</v>
      </c>
      <c r="F62" s="13" t="s">
        <v>33</v>
      </c>
      <c r="G62" s="13" t="s">
        <v>18</v>
      </c>
      <c r="H62" s="50"/>
      <c r="I62" s="5"/>
      <c r="J62" s="16" t="s">
        <v>16</v>
      </c>
      <c r="K62" s="14" t="s">
        <v>22</v>
      </c>
      <c r="L62" s="13" t="s">
        <v>1</v>
      </c>
      <c r="M62" s="13" t="s">
        <v>2</v>
      </c>
      <c r="N62" s="13" t="s">
        <v>3</v>
      </c>
      <c r="O62" s="13" t="s">
        <v>33</v>
      </c>
      <c r="P62" s="13" t="s">
        <v>18</v>
      </c>
      <c r="Q62" s="50"/>
    </row>
    <row r="63" spans="1:18">
      <c r="A63" s="28">
        <f>IF(A53&gt;=200, "0", 200-A53)</f>
        <v>72</v>
      </c>
      <c r="B63" s="9" t="s">
        <v>117</v>
      </c>
      <c r="C63" s="25">
        <f>$A63+C56</f>
        <v>190</v>
      </c>
      <c r="D63" s="25">
        <f t="shared" ref="D63:E63" si="25">$A63+D56</f>
        <v>190</v>
      </c>
      <c r="E63" s="25">
        <f t="shared" si="25"/>
        <v>190</v>
      </c>
      <c r="F63" s="25">
        <f>SUM(C63:E63)</f>
        <v>570</v>
      </c>
      <c r="G63" s="25">
        <f>IF(H53&gt;=200, "0", 200-H53)</f>
        <v>72</v>
      </c>
      <c r="H63" s="52"/>
      <c r="J63" s="28">
        <f>IF(J53&gt;=200, "0", 200-J53)</f>
        <v>71</v>
      </c>
      <c r="K63" s="9" t="s">
        <v>43</v>
      </c>
      <c r="L63" s="25">
        <f t="shared" ref="L63:N65" si="26">$J63+L53</f>
        <v>232</v>
      </c>
      <c r="M63" s="25">
        <f t="shared" si="26"/>
        <v>201</v>
      </c>
      <c r="N63" s="25">
        <f t="shared" si="26"/>
        <v>192</v>
      </c>
      <c r="O63" s="25">
        <f>SUM(L63:N63)</f>
        <v>625</v>
      </c>
      <c r="P63" s="25">
        <f>IF(Q53&gt;=200, "0", 200-Q53)</f>
        <v>70</v>
      </c>
      <c r="Q63" s="43"/>
    </row>
    <row r="64" spans="1:18">
      <c r="A64" s="28">
        <f>IF(A54&gt;=200, "0", 200-A54)</f>
        <v>59</v>
      </c>
      <c r="B64" s="9" t="s">
        <v>81</v>
      </c>
      <c r="C64" s="25">
        <f t="shared" ref="C64:E65" si="27">$A64+C54</f>
        <v>175</v>
      </c>
      <c r="D64" s="25">
        <f t="shared" si="27"/>
        <v>212</v>
      </c>
      <c r="E64" s="25">
        <f t="shared" si="27"/>
        <v>225</v>
      </c>
      <c r="F64" s="25">
        <f>SUM(C64:E64)</f>
        <v>612</v>
      </c>
      <c r="G64" s="25">
        <f>IF(H54&gt;=200, "0", 200-H54)</f>
        <v>59</v>
      </c>
      <c r="H64" s="52"/>
      <c r="J64" s="28">
        <f>IF(J54&gt;=200, "0", 200-J54)</f>
        <v>58</v>
      </c>
      <c r="K64" s="9" t="s">
        <v>56</v>
      </c>
      <c r="L64" s="25">
        <f t="shared" si="26"/>
        <v>185</v>
      </c>
      <c r="M64" s="25">
        <f t="shared" si="26"/>
        <v>195</v>
      </c>
      <c r="N64" s="25">
        <f t="shared" si="26"/>
        <v>247</v>
      </c>
      <c r="O64" s="25">
        <f>SUM(L64:N64)</f>
        <v>627</v>
      </c>
      <c r="P64" s="25">
        <f>IF(Q54&gt;=200, "0", 200-Q54)</f>
        <v>57</v>
      </c>
      <c r="Q64" s="43"/>
    </row>
    <row r="65" spans="1:17">
      <c r="A65" s="28">
        <f>IF(A55&gt;=200, "0", 200-A55)</f>
        <v>33</v>
      </c>
      <c r="B65" s="9" t="s">
        <v>50</v>
      </c>
      <c r="C65" s="25">
        <f t="shared" si="27"/>
        <v>212</v>
      </c>
      <c r="D65" s="25">
        <f t="shared" si="27"/>
        <v>158</v>
      </c>
      <c r="E65" s="25">
        <f t="shared" si="27"/>
        <v>183</v>
      </c>
      <c r="F65" s="25">
        <f>SUM(C65:E65)</f>
        <v>553</v>
      </c>
      <c r="G65" s="25">
        <f>IF(H55&gt;=200, "0", 200-H55)</f>
        <v>35</v>
      </c>
      <c r="H65" s="52"/>
      <c r="J65" s="28">
        <f>IF(J55&gt;=200, "0", 200-J55)</f>
        <v>88</v>
      </c>
      <c r="K65" s="9" t="s">
        <v>57</v>
      </c>
      <c r="L65" s="25">
        <f t="shared" si="26"/>
        <v>207</v>
      </c>
      <c r="M65" s="25">
        <f t="shared" si="26"/>
        <v>201</v>
      </c>
      <c r="N65" s="25">
        <f t="shared" si="26"/>
        <v>219</v>
      </c>
      <c r="O65" s="25">
        <f t="shared" ref="O65" si="28">SUM(L65:N65)</f>
        <v>627</v>
      </c>
      <c r="P65" s="25">
        <f>IF(Q55&gt;=200, "0", 200-Q55)</f>
        <v>87</v>
      </c>
      <c r="Q65" s="43"/>
    </row>
    <row r="66" spans="1:17">
      <c r="A66" s="23"/>
      <c r="H66" s="52"/>
      <c r="J66" s="28"/>
      <c r="L66" s="25"/>
      <c r="M66" s="25"/>
      <c r="N66" s="25"/>
      <c r="O66" s="25"/>
      <c r="P66" s="25"/>
      <c r="Q66" s="43"/>
    </row>
    <row r="67" spans="1:17">
      <c r="A67" s="23"/>
      <c r="B67" s="19"/>
      <c r="C67" s="20"/>
      <c r="D67" s="20"/>
      <c r="E67" s="20"/>
      <c r="F67" s="20"/>
      <c r="G67" s="20"/>
      <c r="H67" s="52"/>
      <c r="J67" s="23"/>
      <c r="K67" s="19"/>
      <c r="L67" s="20"/>
      <c r="M67" s="20"/>
      <c r="N67" s="20"/>
      <c r="O67" s="20"/>
      <c r="P67" s="20"/>
      <c r="Q67" s="52"/>
    </row>
    <row r="68" spans="1:17">
      <c r="A68" s="23"/>
      <c r="B68" s="29" t="s">
        <v>19</v>
      </c>
      <c r="C68" s="25">
        <f>SUM(C63:C67)</f>
        <v>577</v>
      </c>
      <c r="D68" s="25">
        <f>SUM(D63:D67)</f>
        <v>560</v>
      </c>
      <c r="E68" s="25">
        <f>SUM(E63:E67)</f>
        <v>598</v>
      </c>
      <c r="F68" s="25">
        <f>SUM(F63:F67)</f>
        <v>1735</v>
      </c>
      <c r="G68" s="25"/>
      <c r="H68" s="52"/>
      <c r="J68" s="23"/>
      <c r="K68" s="29" t="s">
        <v>19</v>
      </c>
      <c r="L68" s="25">
        <f>SUM(L63:L67)</f>
        <v>624</v>
      </c>
      <c r="M68" s="25">
        <f t="shared" ref="M68" si="29">SUM(M63:M67)</f>
        <v>597</v>
      </c>
      <c r="N68" s="25">
        <f>SUM(N63:N67)</f>
        <v>658</v>
      </c>
      <c r="O68" s="25">
        <f>SUM(O63:O67)</f>
        <v>1879</v>
      </c>
      <c r="P68" s="25"/>
      <c r="Q68" s="52"/>
    </row>
    <row r="69" spans="1:17">
      <c r="A69" s="23"/>
      <c r="B69" s="19"/>
      <c r="C69" s="20" t="str">
        <f>IF(C68&gt;L68,"Won", IF(C68&lt;L68,"Lost","Tied"))</f>
        <v>Lost</v>
      </c>
      <c r="D69" s="20" t="str">
        <f>IF(D68&gt;M68,"Won", IF(D68&lt;M68,"Lost","Tied"))</f>
        <v>Lost</v>
      </c>
      <c r="E69" s="20" t="str">
        <f>IF(E68&gt;N68,"Won", IF(E68&lt;N68,"Lost","Tied"))</f>
        <v>Lost</v>
      </c>
      <c r="F69" s="20" t="str">
        <f>IF(F68&gt;O68,"Won", IF(F68&lt;O68,"Lost","Tied"))</f>
        <v>Lost</v>
      </c>
      <c r="G69" s="20"/>
      <c r="H69" s="26"/>
      <c r="J69" s="23"/>
      <c r="K69" s="19"/>
      <c r="L69" s="20" t="str">
        <f>IF(L68&gt;C68,"Won", IF(L68&lt;C68,"Lost","Tied"))</f>
        <v>Won</v>
      </c>
      <c r="M69" s="20" t="str">
        <f>IF(M68&gt;D68,"Won", IF(M68&lt;D68,"Lost","Tied"))</f>
        <v>Won</v>
      </c>
      <c r="N69" s="20" t="str">
        <f>IF(N68&gt;E68,"Won", IF(N68&lt;E68,"Lost","Tied"))</f>
        <v>Won</v>
      </c>
      <c r="O69" s="20" t="str">
        <f>IF(O68&gt;F68,"Won", IF(O68&lt;F68,"Lost","Tied"))</f>
        <v>Won</v>
      </c>
      <c r="P69" s="20"/>
      <c r="Q69" s="26"/>
    </row>
    <row r="70" spans="1:17">
      <c r="A70" s="23"/>
      <c r="B70" s="24" t="s">
        <v>20</v>
      </c>
      <c r="C70" s="30">
        <f>SUM((IF(C69="Won", "1", IF(C69="Tied", "0.5","0"))), (IF(D69="Won", "1", IF(D69="Tied", "0.5","0"))), (IF(E69="Won", "1", IF(E69="Tied", "0.5","0"))), (IF(F69="Won", "1", IF(F69="Tied", "0.5","0"))))</f>
        <v>0</v>
      </c>
      <c r="D70" s="20"/>
      <c r="E70" s="20"/>
      <c r="F70" s="20"/>
      <c r="G70" s="20"/>
      <c r="H70" s="52"/>
      <c r="J70" s="23"/>
      <c r="K70" s="24" t="s">
        <v>20</v>
      </c>
      <c r="L70" s="30">
        <f>SUM((IF(L69="Won", "1", IF(L69="Tied", "0.5","0"))), (IF(M69="Won", "1", IF(M69="Tied", "0.5","0"))), (IF(N69="Won", "1", IF(N69="Tied", "0.5","0"))), (IF(O69="Won", "1", IF(O69="Tied", "0.5","0"))))</f>
        <v>4</v>
      </c>
      <c r="M70" s="20"/>
      <c r="N70" s="20"/>
      <c r="O70" s="20"/>
      <c r="P70" s="20"/>
      <c r="Q70" s="52"/>
    </row>
    <row r="71" spans="1:17">
      <c r="A71" s="23"/>
      <c r="B71" s="19"/>
      <c r="C71" s="20"/>
      <c r="D71" s="20"/>
      <c r="E71" s="20"/>
      <c r="F71" s="20"/>
      <c r="G71" s="20"/>
      <c r="H71" s="52"/>
      <c r="J71" s="23"/>
      <c r="K71" s="19"/>
      <c r="L71" s="20"/>
      <c r="M71" s="20"/>
      <c r="N71" s="20"/>
      <c r="O71" s="20"/>
      <c r="P71" s="20"/>
      <c r="Q71" s="52"/>
    </row>
    <row r="72" spans="1:17" ht="13.5" thickBot="1">
      <c r="A72" s="31"/>
      <c r="B72" s="32" t="s">
        <v>21</v>
      </c>
      <c r="C72" s="33">
        <f>'Week 9'!C24+C70</f>
        <v>19</v>
      </c>
      <c r="D72" s="34"/>
      <c r="E72" s="35"/>
      <c r="F72" s="35"/>
      <c r="G72" s="35"/>
      <c r="H72" s="36"/>
      <c r="I72" s="45"/>
      <c r="J72" s="31"/>
      <c r="K72" s="32" t="s">
        <v>21</v>
      </c>
      <c r="L72" s="33">
        <f>'Week 9'!L120+L70</f>
        <v>22</v>
      </c>
      <c r="M72" s="34"/>
      <c r="N72" s="35"/>
      <c r="O72" s="35"/>
      <c r="P72" s="35"/>
      <c r="Q72" s="36"/>
    </row>
    <row r="74" spans="1:17" ht="13.5" thickBot="1"/>
    <row r="75" spans="1:17" ht="18">
      <c r="A75" s="73" t="s">
        <v>65</v>
      </c>
      <c r="B75" s="74"/>
      <c r="C75" s="74"/>
      <c r="D75" s="74"/>
      <c r="E75" s="71" t="s">
        <v>69</v>
      </c>
      <c r="F75" s="72"/>
      <c r="G75" s="46" t="s">
        <v>83</v>
      </c>
      <c r="H75" s="15"/>
      <c r="I75" s="3"/>
      <c r="J75" s="73" t="s">
        <v>73</v>
      </c>
      <c r="K75" s="74"/>
      <c r="L75" s="71"/>
      <c r="M75" s="71"/>
      <c r="N75" s="71" t="s">
        <v>70</v>
      </c>
      <c r="O75" s="71"/>
      <c r="P75" s="46" t="s">
        <v>82</v>
      </c>
      <c r="Q75" s="15"/>
    </row>
    <row r="76" spans="1:17" ht="25.5">
      <c r="A76" s="41" t="s">
        <v>23</v>
      </c>
      <c r="B76" s="14" t="s">
        <v>22</v>
      </c>
      <c r="C76" s="13" t="s">
        <v>1</v>
      </c>
      <c r="D76" s="13" t="s">
        <v>2</v>
      </c>
      <c r="E76" s="13" t="s">
        <v>3</v>
      </c>
      <c r="F76" s="13" t="s">
        <v>32</v>
      </c>
      <c r="G76" s="13" t="s">
        <v>25</v>
      </c>
      <c r="H76" s="17" t="s">
        <v>24</v>
      </c>
      <c r="I76" s="2"/>
      <c r="J76" s="41" t="s">
        <v>23</v>
      </c>
      <c r="K76" s="14" t="s">
        <v>22</v>
      </c>
      <c r="L76" s="13" t="s">
        <v>1</v>
      </c>
      <c r="M76" s="13" t="s">
        <v>2</v>
      </c>
      <c r="N76" s="13" t="s">
        <v>3</v>
      </c>
      <c r="O76" s="13" t="s">
        <v>32</v>
      </c>
      <c r="P76" s="13" t="s">
        <v>25</v>
      </c>
      <c r="Q76" s="17" t="s">
        <v>24</v>
      </c>
    </row>
    <row r="77" spans="1:17">
      <c r="A77" s="28">
        <f>'Week 9'!H77</f>
        <v>152</v>
      </c>
      <c r="B77" s="9" t="s">
        <v>12</v>
      </c>
      <c r="C77" s="6">
        <v>154</v>
      </c>
      <c r="D77" s="6">
        <v>156</v>
      </c>
      <c r="E77" s="6">
        <v>165</v>
      </c>
      <c r="F77" s="25">
        <f>SUM(C77:E77)</f>
        <v>475</v>
      </c>
      <c r="G77" s="25">
        <f>INT(AVERAGE(C77:E77))</f>
        <v>158</v>
      </c>
      <c r="H77" s="21">
        <f>INT(AVERAGE('Week 1'!C5:E5,'Week 2'!C29:E29,'Week 3'!L53:N53,'Week 4'!L5:N5,'Week 5'!L77:N77,'Week 6'!C101:E101,'Week 7'!C53:E53,'Week 8'!L29:N29,'Week 9'!C77:E77,C77:E77))</f>
        <v>152</v>
      </c>
      <c r="I77" s="6"/>
      <c r="J77" s="28">
        <f>'Week 9'!H53</f>
        <v>133</v>
      </c>
      <c r="K77" s="9" t="s">
        <v>0</v>
      </c>
      <c r="L77" s="20">
        <v>139</v>
      </c>
      <c r="M77" s="20">
        <v>167</v>
      </c>
      <c r="N77" s="20">
        <v>145</v>
      </c>
      <c r="O77" s="20">
        <f t="shared" ref="O77:O79" si="30">SUM(L77:N77)</f>
        <v>451</v>
      </c>
      <c r="P77" s="20">
        <f>INT(AVERAGE(L77:N77))</f>
        <v>150</v>
      </c>
      <c r="Q77" s="21">
        <f>INT(AVERAGE('Week 1'!C101:E101,'Week 2'!L53:N53,'Week 3'!C29:E29,'Week 4'!C5:E5,'Week 5'!L101:N101,'Week 6'!L77:N77,'Week 7'!L29:N29,'Week 8'!L5:N5,'Week 9'!C53:E53,L77:N77))</f>
        <v>134</v>
      </c>
    </row>
    <row r="78" spans="1:17">
      <c r="A78" s="28">
        <f>'Week 9'!H78</f>
        <v>100</v>
      </c>
      <c r="B78" s="9" t="s">
        <v>63</v>
      </c>
      <c r="C78" s="6">
        <v>94</v>
      </c>
      <c r="D78" s="6">
        <v>93</v>
      </c>
      <c r="E78" s="6">
        <v>90</v>
      </c>
      <c r="F78" s="25">
        <f>SUM(C78:E78)</f>
        <v>277</v>
      </c>
      <c r="G78" s="25">
        <f>INT(AVERAGE(C78:E78))</f>
        <v>92</v>
      </c>
      <c r="H78" s="21">
        <f>INT(AVERAGE('Week 1'!C6:E6,'Week 2'!C30:E30,'Week 3'!L54:N54,'Week 4'!L6:N6,'Week 5'!L78:N78,'Week 6'!C102:E102,'Week 7'!C54:E54,'Week 8'!L30:N30,'Week 9'!C78:E78,C78:E78))</f>
        <v>99</v>
      </c>
      <c r="I78" s="6"/>
      <c r="J78" s="28">
        <f>'Week 9'!H54</f>
        <v>135</v>
      </c>
      <c r="K78" s="9" t="s">
        <v>109</v>
      </c>
      <c r="L78" s="20">
        <v>145</v>
      </c>
      <c r="M78" s="20">
        <v>132</v>
      </c>
      <c r="N78" s="20">
        <v>182</v>
      </c>
      <c r="O78" s="20">
        <f t="shared" si="30"/>
        <v>459</v>
      </c>
      <c r="P78" s="20">
        <f t="shared" ref="P78:P79" si="31">INT(AVERAGE(L78:N78))</f>
        <v>153</v>
      </c>
      <c r="Q78" s="21">
        <f>INT(AVERAGE('Week 1'!C57:E57,'Week 2'!C80:E80,'Week 3'!L33:N33,'Week 4'!C80:E80,'Week 5'!L102:N102,'Week 6'!L78:N78,'Week 7'!L30:N30,'Week 8'!L6:N6,'Week 9'!C54:E54,L78:N78))</f>
        <v>137</v>
      </c>
    </row>
    <row r="79" spans="1:17">
      <c r="A79" s="28">
        <f>'Week 9'!H79</f>
        <v>106</v>
      </c>
      <c r="B79" s="9" t="s">
        <v>64</v>
      </c>
      <c r="C79" s="6">
        <v>104</v>
      </c>
      <c r="D79" s="6">
        <v>120</v>
      </c>
      <c r="E79" s="6">
        <v>108</v>
      </c>
      <c r="F79" s="25">
        <f>SUM(C79:E79)</f>
        <v>332</v>
      </c>
      <c r="G79" s="25">
        <f>INT(AVERAGE(C79:E79))</f>
        <v>110</v>
      </c>
      <c r="H79" s="21">
        <f>INT(AVERAGE('Week 1'!C7:E7,'Week 2'!C31:E31,'Week 3'!L55:N55,'Week 4'!L7:N7,'Week 5'!L79:N79,'Week 6'!C103:E103,'Week 7'!C55:E55,'Week 8'!L31:N31,'Week 9'!C79:E79,C79:E79))</f>
        <v>107</v>
      </c>
      <c r="I79" s="6"/>
      <c r="J79" s="28">
        <f>'Week 9'!H55</f>
        <v>184</v>
      </c>
      <c r="K79" s="42" t="s">
        <v>6</v>
      </c>
      <c r="L79" s="51">
        <v>160</v>
      </c>
      <c r="M79" s="51">
        <v>182</v>
      </c>
      <c r="N79" s="51">
        <v>158</v>
      </c>
      <c r="O79" s="20">
        <f t="shared" si="30"/>
        <v>500</v>
      </c>
      <c r="P79" s="20">
        <f t="shared" si="31"/>
        <v>166</v>
      </c>
      <c r="Q79" s="21">
        <f>INT(AVERAGE('Week 1'!C103:E103,'Week 2'!L55:N55,'Week 3'!C31:E31,'Week 4'!C7:E7,'Week 5'!L103:N103,'Week 6'!L79:N79,'Week 7'!L31:N31,'Week 8'!L7:N7,'Week 9'!C55:E55,L79:N79))</f>
        <v>182</v>
      </c>
    </row>
    <row r="80" spans="1:17">
      <c r="A80" s="28"/>
      <c r="B80" s="9"/>
      <c r="C80" s="6"/>
      <c r="D80" s="6"/>
      <c r="E80" s="6"/>
      <c r="F80" s="25"/>
      <c r="G80" s="25"/>
      <c r="H80" s="21"/>
      <c r="I80" s="6"/>
      <c r="J80" s="28"/>
      <c r="K80" s="9"/>
      <c r="L80" s="20"/>
      <c r="M80" s="20"/>
      <c r="N80" s="20"/>
      <c r="O80" s="20"/>
      <c r="P80" s="20"/>
      <c r="Q80" s="21"/>
    </row>
    <row r="81" spans="1:17">
      <c r="A81" s="18"/>
      <c r="B81" s="9"/>
      <c r="F81" s="25"/>
      <c r="G81" s="25"/>
      <c r="H81" s="21"/>
      <c r="J81" s="18"/>
      <c r="K81" s="19"/>
      <c r="L81" s="20"/>
      <c r="M81" s="20"/>
      <c r="N81" s="20"/>
      <c r="O81" s="20"/>
      <c r="P81" s="20"/>
      <c r="Q81" s="21"/>
    </row>
    <row r="82" spans="1:17">
      <c r="A82" s="28"/>
      <c r="B82" s="9"/>
      <c r="F82" s="25"/>
      <c r="G82" s="25"/>
      <c r="H82" s="21"/>
      <c r="J82" s="18"/>
      <c r="K82" s="19"/>
      <c r="L82" s="20"/>
      <c r="M82" s="20"/>
      <c r="N82" s="20"/>
      <c r="O82" s="20"/>
      <c r="P82" s="20"/>
      <c r="Q82" s="21"/>
    </row>
    <row r="83" spans="1:17">
      <c r="A83" s="23"/>
      <c r="B83" s="24" t="s">
        <v>17</v>
      </c>
      <c r="C83" s="25">
        <f>SUM(C77:C82)</f>
        <v>352</v>
      </c>
      <c r="D83" s="25">
        <f>SUM(D77:D82)</f>
        <v>369</v>
      </c>
      <c r="E83" s="25">
        <f t="shared" ref="E83" si="32">SUM(E77:E82)</f>
        <v>363</v>
      </c>
      <c r="F83" s="25">
        <f>SUM(F77:F82)</f>
        <v>1084</v>
      </c>
      <c r="G83" s="25"/>
      <c r="H83" s="26"/>
      <c r="J83" s="23"/>
      <c r="K83" s="24" t="s">
        <v>17</v>
      </c>
      <c r="L83" s="25">
        <f>SUM(L77:L81)</f>
        <v>444</v>
      </c>
      <c r="M83" s="25">
        <f>SUM(M77:M81)</f>
        <v>481</v>
      </c>
      <c r="N83" s="25">
        <f>SUM(N77:N81)</f>
        <v>485</v>
      </c>
      <c r="O83" s="25">
        <f>SUM(O77:O81)</f>
        <v>1410</v>
      </c>
      <c r="P83" s="25"/>
      <c r="Q83" s="26"/>
    </row>
    <row r="84" spans="1:17">
      <c r="A84" s="23"/>
      <c r="B84" s="19"/>
      <c r="C84" s="25"/>
      <c r="D84" s="25"/>
      <c r="E84" s="25"/>
      <c r="F84" s="25"/>
      <c r="G84" s="25"/>
      <c r="H84" s="21"/>
      <c r="J84" s="23"/>
      <c r="K84" s="19"/>
      <c r="L84" s="25"/>
      <c r="M84" s="25"/>
      <c r="N84" s="25"/>
      <c r="O84" s="25"/>
      <c r="P84" s="25"/>
      <c r="Q84" s="21"/>
    </row>
    <row r="85" spans="1:17">
      <c r="A85" s="23"/>
      <c r="B85" s="19"/>
      <c r="C85" s="20"/>
      <c r="D85" s="20"/>
      <c r="E85" s="20"/>
      <c r="F85" s="20"/>
      <c r="G85" s="20"/>
      <c r="H85" s="52"/>
      <c r="J85" s="23"/>
      <c r="K85" s="19"/>
      <c r="L85" s="20"/>
      <c r="M85" s="20"/>
      <c r="N85" s="20"/>
      <c r="O85" s="20"/>
      <c r="P85" s="20"/>
      <c r="Q85" s="52"/>
    </row>
    <row r="86" spans="1:17" ht="25.5">
      <c r="A86" s="16" t="s">
        <v>16</v>
      </c>
      <c r="B86" s="14" t="s">
        <v>22</v>
      </c>
      <c r="C86" s="13" t="s">
        <v>1</v>
      </c>
      <c r="D86" s="13" t="s">
        <v>2</v>
      </c>
      <c r="E86" s="13" t="s">
        <v>3</v>
      </c>
      <c r="F86" s="13" t="s">
        <v>33</v>
      </c>
      <c r="G86" s="13" t="s">
        <v>18</v>
      </c>
      <c r="H86" s="50"/>
      <c r="I86" s="2"/>
      <c r="J86" s="16" t="s">
        <v>16</v>
      </c>
      <c r="K86" s="14" t="s">
        <v>22</v>
      </c>
      <c r="L86" s="13" t="s">
        <v>1</v>
      </c>
      <c r="M86" s="13" t="s">
        <v>2</v>
      </c>
      <c r="N86" s="13" t="s">
        <v>3</v>
      </c>
      <c r="O86" s="13" t="s">
        <v>33</v>
      </c>
      <c r="P86" s="13" t="s">
        <v>18</v>
      </c>
      <c r="Q86" s="50"/>
    </row>
    <row r="87" spans="1:17">
      <c r="A87" s="28">
        <f>IF(A77&gt;=200, "0", 200-A77)</f>
        <v>48</v>
      </c>
      <c r="B87" s="9" t="s">
        <v>12</v>
      </c>
      <c r="C87" s="25">
        <f t="shared" ref="C87:E89" si="33">$A87+C77</f>
        <v>202</v>
      </c>
      <c r="D87" s="25">
        <f t="shared" si="33"/>
        <v>204</v>
      </c>
      <c r="E87" s="25">
        <f t="shared" si="33"/>
        <v>213</v>
      </c>
      <c r="F87" s="25">
        <f>SUM(C87:E87)</f>
        <v>619</v>
      </c>
      <c r="G87" s="25">
        <f>IF(H77&gt;=200, "0", 200-H77)</f>
        <v>48</v>
      </c>
      <c r="H87" s="43"/>
      <c r="J87" s="28">
        <f>IF(J77&gt;=200, "0", 200-J77)</f>
        <v>67</v>
      </c>
      <c r="K87" s="9" t="s">
        <v>0</v>
      </c>
      <c r="L87" s="25">
        <f t="shared" ref="L87:N89" si="34">$J87+L77</f>
        <v>206</v>
      </c>
      <c r="M87" s="25">
        <f t="shared" si="34"/>
        <v>234</v>
      </c>
      <c r="N87" s="25">
        <f t="shared" si="34"/>
        <v>212</v>
      </c>
      <c r="O87" s="25">
        <f>SUM(L87:N87)</f>
        <v>652</v>
      </c>
      <c r="P87" s="25">
        <f>IF(Q77&gt;=200, "0", 200-Q77)</f>
        <v>66</v>
      </c>
      <c r="Q87" s="52"/>
    </row>
    <row r="88" spans="1:17">
      <c r="A88" s="28">
        <f>IF(A78&gt;=200, "0", 200-A78)</f>
        <v>100</v>
      </c>
      <c r="B88" s="9" t="s">
        <v>63</v>
      </c>
      <c r="C88" s="25">
        <f t="shared" si="33"/>
        <v>194</v>
      </c>
      <c r="D88" s="25">
        <f t="shared" si="33"/>
        <v>193</v>
      </c>
      <c r="E88" s="25">
        <f t="shared" si="33"/>
        <v>190</v>
      </c>
      <c r="F88" s="25">
        <f>SUM(C88:E88)</f>
        <v>577</v>
      </c>
      <c r="G88" s="25">
        <f>IF(H78&gt;=200, "0", 200-H78)</f>
        <v>101</v>
      </c>
      <c r="H88" s="43"/>
      <c r="J88" s="28">
        <f>IF(J78&gt;=200, "0", 200-J78)</f>
        <v>65</v>
      </c>
      <c r="K88" s="9" t="s">
        <v>109</v>
      </c>
      <c r="L88" s="25">
        <f t="shared" si="34"/>
        <v>210</v>
      </c>
      <c r="M88" s="25">
        <f t="shared" si="34"/>
        <v>197</v>
      </c>
      <c r="N88" s="25">
        <f t="shared" si="34"/>
        <v>247</v>
      </c>
      <c r="O88" s="25">
        <f t="shared" ref="O88" si="35">SUM(L88:N88)</f>
        <v>654</v>
      </c>
      <c r="P88" s="25">
        <f>IF(Q78&gt;=200, "0", 200-Q78)</f>
        <v>63</v>
      </c>
      <c r="Q88" s="52"/>
    </row>
    <row r="89" spans="1:17">
      <c r="A89" s="28">
        <f>IF(A79&gt;=200, "0", 200-A79)</f>
        <v>94</v>
      </c>
      <c r="B89" s="9" t="s">
        <v>64</v>
      </c>
      <c r="C89" s="25">
        <f t="shared" si="33"/>
        <v>198</v>
      </c>
      <c r="D89" s="25">
        <f t="shared" si="33"/>
        <v>214</v>
      </c>
      <c r="E89" s="25">
        <f t="shared" si="33"/>
        <v>202</v>
      </c>
      <c r="F89" s="25">
        <f>SUM(C89:E89)</f>
        <v>614</v>
      </c>
      <c r="G89" s="25">
        <f>IF(H79&gt;=200, "0", 200-H79)</f>
        <v>93</v>
      </c>
      <c r="H89" s="43"/>
      <c r="J89" s="28">
        <f>IF(J79&gt;=200, "0", 200-J79)</f>
        <v>16</v>
      </c>
      <c r="K89" s="42" t="s">
        <v>6</v>
      </c>
      <c r="L89" s="25">
        <f t="shared" si="34"/>
        <v>176</v>
      </c>
      <c r="M89" s="25">
        <f t="shared" si="34"/>
        <v>198</v>
      </c>
      <c r="N89" s="25">
        <f t="shared" si="34"/>
        <v>174</v>
      </c>
      <c r="O89" s="25">
        <f>SUM(L89:N89)</f>
        <v>548</v>
      </c>
      <c r="P89" s="25">
        <f>IF(Q79&gt;=200, "0", 200-Q79)</f>
        <v>18</v>
      </c>
      <c r="Q89" s="52"/>
    </row>
    <row r="90" spans="1:17">
      <c r="A90" s="28"/>
      <c r="B90" s="9"/>
      <c r="C90" s="25"/>
      <c r="D90" s="25"/>
      <c r="E90" s="25"/>
      <c r="F90" s="25"/>
      <c r="G90" s="25"/>
      <c r="H90" s="43"/>
      <c r="J90" s="28"/>
      <c r="K90" s="9"/>
      <c r="L90" s="20"/>
      <c r="M90" s="20"/>
      <c r="N90" s="20"/>
      <c r="O90" s="25"/>
      <c r="P90" s="25"/>
      <c r="Q90" s="52"/>
    </row>
    <row r="91" spans="1:17">
      <c r="A91" s="23"/>
      <c r="B91" s="19"/>
      <c r="C91" s="20"/>
      <c r="D91" s="20"/>
      <c r="E91" s="20"/>
      <c r="F91" s="20"/>
      <c r="G91" s="20"/>
      <c r="H91" s="52"/>
      <c r="J91" s="23"/>
      <c r="K91" s="19"/>
      <c r="L91" s="20"/>
      <c r="M91" s="20"/>
      <c r="N91" s="20"/>
      <c r="O91" s="20"/>
      <c r="P91" s="20"/>
      <c r="Q91" s="52"/>
    </row>
    <row r="92" spans="1:17">
      <c r="A92" s="23"/>
      <c r="B92" s="29" t="s">
        <v>19</v>
      </c>
      <c r="C92" s="25">
        <f>SUM(C87:C91)</f>
        <v>594</v>
      </c>
      <c r="D92" s="25">
        <f>SUM(D87:D91)</f>
        <v>611</v>
      </c>
      <c r="E92" s="25">
        <f t="shared" ref="E92" si="36">SUM(E87:E91)</f>
        <v>605</v>
      </c>
      <c r="F92" s="25">
        <f>SUM(F87:F91)</f>
        <v>1810</v>
      </c>
      <c r="G92" s="25"/>
      <c r="H92" s="52"/>
      <c r="J92" s="23"/>
      <c r="K92" s="29" t="s">
        <v>19</v>
      </c>
      <c r="L92" s="25">
        <f>SUM(L87:L91)</f>
        <v>592</v>
      </c>
      <c r="M92" s="25">
        <f t="shared" ref="M92" si="37">SUM(M87:M91)</f>
        <v>629</v>
      </c>
      <c r="N92" s="25">
        <f>SUM(N87:N91)</f>
        <v>633</v>
      </c>
      <c r="O92" s="25">
        <f>SUM(O87:O91)</f>
        <v>1854</v>
      </c>
      <c r="P92" s="25"/>
      <c r="Q92" s="52"/>
    </row>
    <row r="93" spans="1:17">
      <c r="A93" s="23"/>
      <c r="B93" s="19"/>
      <c r="C93" s="20" t="str">
        <f>IF(C92&gt;L92,"Won", IF(C92&lt;L92,"Lost","Tied"))</f>
        <v>Won</v>
      </c>
      <c r="D93" s="20" t="str">
        <f>IF(D92&gt;M92,"Won", IF(D92&lt;M92,"Lost","Tied"))</f>
        <v>Lost</v>
      </c>
      <c r="E93" s="20" t="str">
        <f>IF(E92&gt;N92,"Won", IF(E92&lt;N92,"Lost","Tied"))</f>
        <v>Lost</v>
      </c>
      <c r="F93" s="20" t="str">
        <f>IF(F92&gt;O92,"Won", IF(F92&lt;O92,"Lost","Tied"))</f>
        <v>Lost</v>
      </c>
      <c r="G93" s="20"/>
      <c r="H93" s="26"/>
      <c r="J93" s="23"/>
      <c r="K93" s="19"/>
      <c r="L93" s="20" t="str">
        <f>IF(L92&gt;C92,"Won", IF(L92&lt;C92,"Lost","Tied"))</f>
        <v>Lost</v>
      </c>
      <c r="M93" s="20" t="str">
        <f>IF(M92&gt;D92,"Won", IF(M92&lt;D92,"Lost","Tied"))</f>
        <v>Won</v>
      </c>
      <c r="N93" s="20" t="str">
        <f>IF(N92&gt;E92,"Won", IF(N92&lt;E92,"Lost","Tied"))</f>
        <v>Won</v>
      </c>
      <c r="O93" s="20" t="str">
        <f>IF(O92&gt;F92,"Won", IF(O92&lt;F92,"Lost","Tied"))</f>
        <v>Won</v>
      </c>
      <c r="P93" s="20"/>
      <c r="Q93" s="26"/>
    </row>
    <row r="94" spans="1:17">
      <c r="A94" s="23"/>
      <c r="B94" s="24" t="s">
        <v>20</v>
      </c>
      <c r="C94" s="30">
        <f>SUM((IF(C93="Won", "1", IF(C93="Tied", "0.5","0"))), (IF(D93="Won", "1", IF(D93="Tied", "0.5","0"))), (IF(E93="Won", "1", IF(E93="Tied", "0.5","0"))), (IF(F93="Won", "1", IF(F93="Tied", "0.5","0"))))</f>
        <v>1</v>
      </c>
      <c r="D94" s="20"/>
      <c r="E94" s="20"/>
      <c r="F94" s="20"/>
      <c r="G94" s="20"/>
      <c r="H94" s="52"/>
      <c r="J94" s="23"/>
      <c r="K94" s="24" t="s">
        <v>20</v>
      </c>
      <c r="L94" s="30">
        <f>SUM((IF(L93="Won", "1", IF(L93="Tied", "0.5","0"))), (IF(M93="Won", "1", IF(M93="Tied", "0.5","0"))), (IF(N93="Won", "1", IF(N93="Tied", "0.5","0"))), (IF(O93="Won", "1", IF(O93="Tied", "0.5","0"))))</f>
        <v>3</v>
      </c>
      <c r="M94" s="20"/>
      <c r="N94" s="20"/>
      <c r="O94" s="20"/>
      <c r="P94" s="20"/>
      <c r="Q94" s="52"/>
    </row>
    <row r="95" spans="1:17">
      <c r="A95" s="23"/>
      <c r="B95" s="19"/>
      <c r="C95" s="20"/>
      <c r="D95" s="20"/>
      <c r="E95" s="20"/>
      <c r="F95" s="20"/>
      <c r="G95" s="20"/>
      <c r="H95" s="52"/>
      <c r="J95" s="23"/>
      <c r="K95" s="19"/>
      <c r="L95" s="20"/>
      <c r="M95" s="20"/>
      <c r="N95" s="20"/>
      <c r="O95" s="20"/>
      <c r="P95" s="20"/>
      <c r="Q95" s="52"/>
    </row>
    <row r="96" spans="1:17" ht="13.5" thickBot="1">
      <c r="A96" s="31"/>
      <c r="B96" s="32" t="s">
        <v>21</v>
      </c>
      <c r="C96" s="33">
        <f>'Week 9'!C96+C94</f>
        <v>17.5</v>
      </c>
      <c r="D96" s="34"/>
      <c r="E96" s="35"/>
      <c r="F96" s="35"/>
      <c r="G96" s="35"/>
      <c r="H96" s="36"/>
      <c r="J96" s="31"/>
      <c r="K96" s="32" t="s">
        <v>21</v>
      </c>
      <c r="L96" s="33">
        <f>'Week 9'!C72+L94</f>
        <v>18.5</v>
      </c>
      <c r="M96" s="34"/>
      <c r="N96" s="35"/>
      <c r="O96" s="35"/>
      <c r="P96" s="35"/>
      <c r="Q96" s="36"/>
    </row>
    <row r="97" spans="1:17">
      <c r="A97" s="19"/>
      <c r="B97" s="39"/>
      <c r="C97" s="30"/>
      <c r="D97" s="40"/>
      <c r="E97" s="20"/>
      <c r="F97" s="20"/>
      <c r="G97" s="20"/>
      <c r="H97" s="20"/>
      <c r="J97" s="19"/>
      <c r="K97" s="39"/>
      <c r="L97" s="30"/>
      <c r="M97" s="40"/>
      <c r="N97" s="20"/>
      <c r="O97" s="20"/>
      <c r="P97" s="20"/>
      <c r="Q97" s="20"/>
    </row>
    <row r="98" spans="1:17" ht="13.5" thickBot="1"/>
    <row r="99" spans="1:17" ht="18">
      <c r="A99" s="73" t="s">
        <v>66</v>
      </c>
      <c r="B99" s="74"/>
      <c r="C99" s="72"/>
      <c r="D99" s="72"/>
      <c r="E99" s="71" t="s">
        <v>71</v>
      </c>
      <c r="F99" s="72"/>
      <c r="G99" s="37" t="s">
        <v>84</v>
      </c>
      <c r="H99" s="15"/>
      <c r="I99" s="4"/>
      <c r="J99" s="73" t="s">
        <v>77</v>
      </c>
      <c r="K99" s="74"/>
      <c r="L99" s="74"/>
      <c r="M99" s="74"/>
      <c r="N99" s="71" t="s">
        <v>72</v>
      </c>
      <c r="O99" s="72"/>
      <c r="P99" s="46" t="s">
        <v>85</v>
      </c>
      <c r="Q99" s="15"/>
    </row>
    <row r="100" spans="1:17" ht="25.5">
      <c r="A100" s="41" t="s">
        <v>23</v>
      </c>
      <c r="B100" s="14" t="s">
        <v>22</v>
      </c>
      <c r="C100" s="13" t="s">
        <v>1</v>
      </c>
      <c r="D100" s="13" t="s">
        <v>2</v>
      </c>
      <c r="E100" s="13" t="s">
        <v>3</v>
      </c>
      <c r="F100" s="13" t="s">
        <v>32</v>
      </c>
      <c r="G100" s="13" t="s">
        <v>25</v>
      </c>
      <c r="H100" s="17" t="s">
        <v>24</v>
      </c>
      <c r="I100" s="5"/>
      <c r="J100" s="41" t="s">
        <v>23</v>
      </c>
      <c r="K100" s="14" t="s">
        <v>22</v>
      </c>
      <c r="L100" s="13" t="s">
        <v>1</v>
      </c>
      <c r="M100" s="13" t="s">
        <v>2</v>
      </c>
      <c r="N100" s="13" t="s">
        <v>3</v>
      </c>
      <c r="O100" s="13" t="s">
        <v>32</v>
      </c>
      <c r="P100" s="13" t="s">
        <v>25</v>
      </c>
      <c r="Q100" s="17" t="s">
        <v>24</v>
      </c>
    </row>
    <row r="101" spans="1:17">
      <c r="A101" s="28">
        <f>'Week 9'!H29</f>
        <v>123</v>
      </c>
      <c r="B101" s="54" t="s">
        <v>61</v>
      </c>
      <c r="C101" s="6">
        <v>117</v>
      </c>
      <c r="D101" s="6">
        <v>81</v>
      </c>
      <c r="E101" s="6">
        <v>88</v>
      </c>
      <c r="F101" s="25">
        <f t="shared" ref="F101" si="38">SUM(C101:E101)</f>
        <v>286</v>
      </c>
      <c r="G101" s="25">
        <f>INT(AVERAGE(C101:E101))</f>
        <v>95</v>
      </c>
      <c r="H101" s="56">
        <f>INT(AVERAGE('Week 1'!L5:N5,'Week 2'!C53:E53,'Week 3'!L77:N77,'Week 4'!L101:N101,'Week 5'!L29:N29,'Week 6'!L53:N53,'Week 7'!C101:E101,'Week 8'!C77:E77,'Week 9'!C29:E29,C101:E101))</f>
        <v>120</v>
      </c>
      <c r="I101" s="6"/>
      <c r="J101" s="63">
        <f>'Week 9'!H101</f>
        <v>98</v>
      </c>
      <c r="K101" s="68" t="s">
        <v>53</v>
      </c>
      <c r="L101" s="20">
        <v>88</v>
      </c>
      <c r="M101" s="20">
        <v>88</v>
      </c>
      <c r="N101" s="20">
        <v>87</v>
      </c>
      <c r="O101" s="25">
        <f>SUM(L101:N101)</f>
        <v>263</v>
      </c>
      <c r="P101" s="25">
        <f>INT(AVERAGE(L101:N101))</f>
        <v>87</v>
      </c>
      <c r="Q101" s="21">
        <f>INT(AVERAGE('Week 1'!C29:E29,'Week 2'!L5:N5,'Week 3'!C77:E77,'Week 4'!L29:N29,'Week 5'!L53:N53,'Week 6'!L101:N101,'Week 7'!L77:N77,'Week 8'!C5:E5,'Week 9'!C101:E101,L101:N101))</f>
        <v>97</v>
      </c>
    </row>
    <row r="102" spans="1:17">
      <c r="A102" s="28">
        <f>'Week 9'!H30</f>
        <v>118</v>
      </c>
      <c r="B102" s="54" t="s">
        <v>68</v>
      </c>
      <c r="C102" s="20">
        <v>119</v>
      </c>
      <c r="D102" s="20">
        <v>153</v>
      </c>
      <c r="E102" s="20">
        <v>125</v>
      </c>
      <c r="F102" s="25">
        <f t="shared" ref="F102:F103" si="39">SUM(C102:E102)</f>
        <v>397</v>
      </c>
      <c r="G102" s="25">
        <f>INT(AVERAGE(C102:E102))</f>
        <v>132</v>
      </c>
      <c r="H102" s="56">
        <f>INT(AVERAGE('Week 1'!L6:N6,'Week 2'!C54:E54,'Week 3'!L78:N78,'Week 4'!L102:N102,'Week 5'!L30:N30,'Week 6'!L54:N54,'Week 7'!C102:E102,'Week 8'!C78:E78,'Week 9'!C30:E30,C102:E102))</f>
        <v>119</v>
      </c>
      <c r="I102" s="6"/>
      <c r="J102" s="28">
        <f>'Week 9'!H102</f>
        <v>117</v>
      </c>
      <c r="K102" s="62" t="s">
        <v>119</v>
      </c>
      <c r="L102" s="25">
        <v>140</v>
      </c>
      <c r="M102" s="25">
        <v>128</v>
      </c>
      <c r="N102" s="25">
        <v>93</v>
      </c>
      <c r="O102" s="25">
        <f>SUM(L102:N102)</f>
        <v>361</v>
      </c>
      <c r="P102" s="25">
        <f>INT(AVERAGE(L102:N102))</f>
        <v>120</v>
      </c>
      <c r="Q102" s="21">
        <f>INT(AVERAGE('Week 3'!C32:E32,'Week 7'!L80:N80,'Week 8'!C6:E6,'Week 9'!C102:E102,L102:N102))</f>
        <v>118</v>
      </c>
    </row>
    <row r="103" spans="1:17">
      <c r="A103" s="28">
        <f>'Week 9'!H31</f>
        <v>121</v>
      </c>
      <c r="B103" s="54" t="s">
        <v>62</v>
      </c>
      <c r="C103" s="51">
        <v>117</v>
      </c>
      <c r="D103" s="51">
        <v>134</v>
      </c>
      <c r="E103" s="51">
        <v>145</v>
      </c>
      <c r="F103" s="25">
        <f t="shared" si="39"/>
        <v>396</v>
      </c>
      <c r="G103" s="25">
        <f>INT(AVERAGE(C103:E103))</f>
        <v>132</v>
      </c>
      <c r="H103" s="56">
        <f>INT(AVERAGE('Week 1'!L7:N7,'Week 2'!C55:E55,'Week 3'!L79:N79,'Week 4'!L103:N103,'Week 5'!L31:N31,'Week 6'!L55:N55,'Week 7'!C103:E103,'Week 8'!C79:E79,'Week 9'!C31:E31,C103:E103))</f>
        <v>122</v>
      </c>
      <c r="I103" s="6"/>
      <c r="J103" s="28">
        <f>'Week 9'!H103</f>
        <v>157</v>
      </c>
      <c r="K103" s="42" t="s">
        <v>55</v>
      </c>
      <c r="L103" s="20">
        <v>115</v>
      </c>
      <c r="M103" s="20">
        <v>158</v>
      </c>
      <c r="N103" s="20">
        <v>140</v>
      </c>
      <c r="O103" s="25">
        <f>SUM(L103:N103)</f>
        <v>413</v>
      </c>
      <c r="P103" s="25">
        <f>INT(AVERAGE(L103:N103))</f>
        <v>137</v>
      </c>
      <c r="Q103" s="21">
        <f>INT(AVERAGE('Week 1'!C31:E31,'Week 2'!L7:N7,'Week 3'!C79:E79,'Week 4'!L31:N31,'Week 5'!L55:N55,'Week 6'!L103:N103,'Week 7'!L79:N79,'Week 8'!C7:E7,'Week 9'!C103:E103,L103:N103))</f>
        <v>155</v>
      </c>
    </row>
    <row r="104" spans="1:17">
      <c r="A104" s="28"/>
      <c r="B104" s="69"/>
      <c r="C104" s="6"/>
      <c r="D104" s="6"/>
      <c r="E104" s="6"/>
      <c r="F104" s="25"/>
      <c r="G104" s="25"/>
      <c r="H104" s="56"/>
      <c r="I104" s="6"/>
      <c r="J104" s="23"/>
      <c r="K104" s="70"/>
      <c r="L104" s="51"/>
      <c r="M104" s="51"/>
      <c r="N104" s="51"/>
      <c r="O104" s="51"/>
      <c r="P104" s="51"/>
      <c r="Q104" s="21"/>
    </row>
    <row r="105" spans="1:17">
      <c r="A105" s="18"/>
      <c r="C105" s="6"/>
      <c r="D105" s="6"/>
      <c r="E105" s="6"/>
      <c r="F105" s="20"/>
      <c r="G105" s="25"/>
      <c r="H105" s="21"/>
      <c r="J105" s="28"/>
      <c r="K105" s="42"/>
      <c r="L105" s="51"/>
      <c r="M105" s="51"/>
      <c r="N105" s="51"/>
      <c r="O105" s="51"/>
      <c r="P105" s="51"/>
      <c r="Q105" s="21"/>
    </row>
    <row r="106" spans="1:17">
      <c r="A106" s="18"/>
      <c r="C106" s="6"/>
      <c r="D106" s="6"/>
      <c r="E106" s="6"/>
      <c r="F106" s="20"/>
      <c r="G106" s="25"/>
      <c r="H106" s="21"/>
      <c r="J106" s="23"/>
      <c r="K106" s="19"/>
      <c r="L106" s="20"/>
      <c r="M106" s="20"/>
      <c r="N106" s="20"/>
      <c r="O106" s="20"/>
      <c r="P106" s="20"/>
      <c r="Q106" s="52"/>
    </row>
    <row r="107" spans="1:17">
      <c r="A107" s="23"/>
      <c r="B107" s="24" t="s">
        <v>17</v>
      </c>
      <c r="C107" s="25">
        <f>SUM(C101:C105)</f>
        <v>353</v>
      </c>
      <c r="D107" s="25">
        <f>SUM(D101:D105)</f>
        <v>368</v>
      </c>
      <c r="E107" s="25">
        <f t="shared" ref="E107" si="40">SUM(E101:E105)</f>
        <v>358</v>
      </c>
      <c r="F107" s="25">
        <f>SUM(F101:F105)</f>
        <v>1079</v>
      </c>
      <c r="G107" s="25"/>
      <c r="H107" s="26"/>
      <c r="J107" s="23"/>
      <c r="K107" s="24" t="s">
        <v>17</v>
      </c>
      <c r="L107" s="25">
        <f>SUM(L101:L105)</f>
        <v>343</v>
      </c>
      <c r="M107" s="25">
        <f t="shared" ref="M107:O107" si="41">SUM(M101:M105)</f>
        <v>374</v>
      </c>
      <c r="N107" s="25">
        <f t="shared" si="41"/>
        <v>320</v>
      </c>
      <c r="O107" s="25">
        <f t="shared" si="41"/>
        <v>1037</v>
      </c>
      <c r="P107" s="25"/>
      <c r="Q107" s="26"/>
    </row>
    <row r="108" spans="1:17">
      <c r="A108" s="23"/>
      <c r="B108" s="19"/>
      <c r="C108" s="25"/>
      <c r="D108" s="25"/>
      <c r="E108" s="25"/>
      <c r="F108" s="25"/>
      <c r="G108" s="25"/>
      <c r="H108" s="21"/>
      <c r="J108" s="23"/>
      <c r="K108" s="19"/>
      <c r="L108" s="25"/>
      <c r="M108" s="25"/>
      <c r="N108" s="25"/>
      <c r="O108" s="25"/>
      <c r="P108" s="25"/>
      <c r="Q108" s="21"/>
    </row>
    <row r="109" spans="1:17">
      <c r="A109" s="23"/>
      <c r="B109" s="19"/>
      <c r="C109" s="20"/>
      <c r="D109" s="20"/>
      <c r="E109" s="20"/>
      <c r="F109" s="20"/>
      <c r="G109" s="20"/>
      <c r="H109" s="52"/>
      <c r="J109" s="23"/>
      <c r="K109" s="19"/>
      <c r="L109" s="20"/>
      <c r="M109" s="20"/>
      <c r="N109" s="20"/>
      <c r="O109" s="20"/>
      <c r="P109" s="20"/>
      <c r="Q109" s="52"/>
    </row>
    <row r="110" spans="1:17" ht="25.5">
      <c r="A110" s="16" t="s">
        <v>16</v>
      </c>
      <c r="B110" s="14" t="s">
        <v>22</v>
      </c>
      <c r="C110" s="13" t="s">
        <v>1</v>
      </c>
      <c r="D110" s="13" t="s">
        <v>2</v>
      </c>
      <c r="E110" s="13" t="s">
        <v>3</v>
      </c>
      <c r="F110" s="13" t="s">
        <v>33</v>
      </c>
      <c r="G110" s="13" t="s">
        <v>18</v>
      </c>
      <c r="H110" s="50"/>
      <c r="I110" s="5"/>
      <c r="J110" s="16" t="s">
        <v>16</v>
      </c>
      <c r="K110" s="14" t="s">
        <v>22</v>
      </c>
      <c r="L110" s="13" t="s">
        <v>1</v>
      </c>
      <c r="M110" s="13" t="s">
        <v>2</v>
      </c>
      <c r="N110" s="13" t="s">
        <v>3</v>
      </c>
      <c r="O110" s="13" t="s">
        <v>33</v>
      </c>
      <c r="P110" s="13" t="s">
        <v>18</v>
      </c>
      <c r="Q110" s="50"/>
    </row>
    <row r="111" spans="1:17">
      <c r="A111" s="28">
        <f>IF(A101&gt;=200, "0", 200-A101)</f>
        <v>77</v>
      </c>
      <c r="B111" s="54" t="s">
        <v>61</v>
      </c>
      <c r="C111" s="25">
        <f>$A111+C101</f>
        <v>194</v>
      </c>
      <c r="D111" s="25">
        <f t="shared" ref="D111:E111" si="42">$A111+D101</f>
        <v>158</v>
      </c>
      <c r="E111" s="25">
        <f t="shared" si="42"/>
        <v>165</v>
      </c>
      <c r="F111" s="25">
        <f>SUM(C111:E111)</f>
        <v>517</v>
      </c>
      <c r="G111" s="25">
        <f>IF(H101&gt;=200, "0", 200-H101)</f>
        <v>80</v>
      </c>
      <c r="H111" s="43"/>
      <c r="J111" s="28">
        <f>IF(J101&gt;=200, "0", 200-J101)</f>
        <v>102</v>
      </c>
      <c r="K111" s="68" t="s">
        <v>53</v>
      </c>
      <c r="L111" s="25">
        <f>$J111+L101</f>
        <v>190</v>
      </c>
      <c r="M111" s="25">
        <f t="shared" ref="M111:N111" si="43">$J111+M101</f>
        <v>190</v>
      </c>
      <c r="N111" s="25">
        <f t="shared" si="43"/>
        <v>189</v>
      </c>
      <c r="O111" s="25">
        <f>SUM(L111:N111)</f>
        <v>569</v>
      </c>
      <c r="P111" s="25">
        <f>IF(Q101&gt;=200, "0", 200-Q101)</f>
        <v>103</v>
      </c>
      <c r="Q111" s="43"/>
    </row>
    <row r="112" spans="1:17">
      <c r="A112" s="28">
        <f>IF(A102&gt;=200, "0", 200-A102)</f>
        <v>82</v>
      </c>
      <c r="B112" s="54" t="s">
        <v>68</v>
      </c>
      <c r="C112" s="25">
        <f>$A112+C102</f>
        <v>201</v>
      </c>
      <c r="D112" s="25">
        <f>$A112+D102</f>
        <v>235</v>
      </c>
      <c r="E112" s="25">
        <f>$A112+E102</f>
        <v>207</v>
      </c>
      <c r="F112" s="25">
        <f>SUM(C112:E112)</f>
        <v>643</v>
      </c>
      <c r="G112" s="25">
        <f>IF(H102&gt;=200, "0", 200-H102)</f>
        <v>81</v>
      </c>
      <c r="H112" s="43"/>
      <c r="J112" s="28">
        <f>IF(J102&gt;=200, "0", 200-J102)</f>
        <v>83</v>
      </c>
      <c r="K112" s="62" t="s">
        <v>119</v>
      </c>
      <c r="L112" s="25">
        <f>$J112+L102</f>
        <v>223</v>
      </c>
      <c r="M112" s="25">
        <f>$J112+M102</f>
        <v>211</v>
      </c>
      <c r="N112" s="25">
        <f>$J112+N102</f>
        <v>176</v>
      </c>
      <c r="O112" s="25">
        <f>SUM(L112:N112)</f>
        <v>610</v>
      </c>
      <c r="P112" s="25">
        <f>IF(Q102&gt;=200, "0", 200-Q102)</f>
        <v>82</v>
      </c>
      <c r="Q112" s="43"/>
    </row>
    <row r="113" spans="1:17">
      <c r="A113" s="28">
        <f>IF(A103&gt;=200, "0", 200-A103)</f>
        <v>79</v>
      </c>
      <c r="B113" s="54" t="s">
        <v>62</v>
      </c>
      <c r="C113" s="25">
        <f>$A113+C103</f>
        <v>196</v>
      </c>
      <c r="D113" s="25">
        <f>$A113+D103</f>
        <v>213</v>
      </c>
      <c r="E113" s="25">
        <f>$A113+E103</f>
        <v>224</v>
      </c>
      <c r="F113" s="25">
        <f>SUM(C113:E113)</f>
        <v>633</v>
      </c>
      <c r="G113" s="25">
        <f>IF(H103&gt;=200, "0", 200-H103)</f>
        <v>78</v>
      </c>
      <c r="H113" s="43"/>
      <c r="J113" s="28">
        <f>IF(J103&gt;=200, "0", 200-J103)</f>
        <v>43</v>
      </c>
      <c r="K113" s="42" t="s">
        <v>55</v>
      </c>
      <c r="L113" s="25">
        <f>$J113+L103</f>
        <v>158</v>
      </c>
      <c r="M113" s="25">
        <f>$J113+M103</f>
        <v>201</v>
      </c>
      <c r="N113" s="25">
        <f>$J113+N103</f>
        <v>183</v>
      </c>
      <c r="O113" s="25">
        <f>SUM(L113:N113)</f>
        <v>542</v>
      </c>
      <c r="P113" s="25">
        <f>IF(Q103&gt;=200, "0", 200-Q103)</f>
        <v>45</v>
      </c>
      <c r="Q113" s="43"/>
    </row>
    <row r="114" spans="1:17">
      <c r="A114" s="28"/>
      <c r="C114" s="25"/>
      <c r="D114" s="25"/>
      <c r="E114" s="25"/>
      <c r="F114" s="25"/>
      <c r="G114" s="25"/>
      <c r="H114" s="43"/>
      <c r="J114" s="28"/>
      <c r="L114" s="25"/>
      <c r="M114" s="25"/>
      <c r="N114" s="25"/>
      <c r="O114" s="25"/>
      <c r="P114" s="25"/>
      <c r="Q114" s="43"/>
    </row>
    <row r="115" spans="1:17">
      <c r="A115" s="23"/>
      <c r="B115" s="19"/>
      <c r="C115" s="20"/>
      <c r="D115" s="20"/>
      <c r="E115" s="20"/>
      <c r="F115" s="20"/>
      <c r="G115" s="20"/>
      <c r="H115" s="52"/>
      <c r="J115" s="23"/>
      <c r="K115" s="19"/>
      <c r="L115" s="20"/>
      <c r="M115" s="20"/>
      <c r="N115" s="20"/>
      <c r="O115" s="20"/>
      <c r="P115" s="20"/>
      <c r="Q115" s="52"/>
    </row>
    <row r="116" spans="1:17">
      <c r="A116" s="23"/>
      <c r="B116" s="29" t="s">
        <v>19</v>
      </c>
      <c r="C116" s="25">
        <f>SUM(C111:C115)</f>
        <v>591</v>
      </c>
      <c r="D116" s="25">
        <f>SUM(D111:D115)</f>
        <v>606</v>
      </c>
      <c r="E116" s="25">
        <f>SUM(E111:E115)</f>
        <v>596</v>
      </c>
      <c r="F116" s="25">
        <f>SUM(F111:F115)</f>
        <v>1793</v>
      </c>
      <c r="G116" s="25"/>
      <c r="H116" s="52"/>
      <c r="J116" s="23"/>
      <c r="K116" s="29" t="s">
        <v>19</v>
      </c>
      <c r="L116" s="25">
        <f>SUM(L111:L115)</f>
        <v>571</v>
      </c>
      <c r="M116" s="25">
        <f>SUM(M111:M115)</f>
        <v>602</v>
      </c>
      <c r="N116" s="25">
        <f>SUM(N111:N115)</f>
        <v>548</v>
      </c>
      <c r="O116" s="25">
        <f>SUM(O111:O115)</f>
        <v>1721</v>
      </c>
      <c r="P116" s="25"/>
      <c r="Q116" s="52"/>
    </row>
    <row r="117" spans="1:17">
      <c r="A117" s="23"/>
      <c r="B117" s="19"/>
      <c r="C117" s="20" t="str">
        <f>IF(C116&gt;L116,"Won", IF(C116&lt;L116,"Lost","Tied"))</f>
        <v>Won</v>
      </c>
      <c r="D117" s="20" t="str">
        <f>IF(D116&gt;M116,"Won", IF(D116&lt;M116,"Lost","Tied"))</f>
        <v>Won</v>
      </c>
      <c r="E117" s="20" t="str">
        <f>IF(E116&gt;N116,"Won", IF(E116&lt;N116,"Lost","Tied"))</f>
        <v>Won</v>
      </c>
      <c r="F117" s="20" t="str">
        <f>IF(F116&gt;O116,"Won", IF(F116&lt;O116,"Lost","Tied"))</f>
        <v>Won</v>
      </c>
      <c r="G117" s="20"/>
      <c r="H117" s="26"/>
      <c r="J117" s="23"/>
      <c r="K117" s="19"/>
      <c r="L117" s="20" t="str">
        <f>IF(L116&gt;C116,"Won", IF(L116&lt;C116,"Lost","Tied"))</f>
        <v>Lost</v>
      </c>
      <c r="M117" s="20" t="str">
        <f>IF(M116&gt;D116,"Won", IF(M116&lt;D116,"Lost","Tied"))</f>
        <v>Lost</v>
      </c>
      <c r="N117" s="20" t="str">
        <f>IF(N116&gt;E116,"Won", IF(N116&lt;E116,"Lost","Tied"))</f>
        <v>Lost</v>
      </c>
      <c r="O117" s="20" t="str">
        <f>IF(O116&gt;F116,"Won", IF(O116&lt;F116,"Lost","Tied"))</f>
        <v>Lost</v>
      </c>
      <c r="P117" s="20"/>
      <c r="Q117" s="26"/>
    </row>
    <row r="118" spans="1:17">
      <c r="A118" s="23"/>
      <c r="B118" s="24" t="s">
        <v>20</v>
      </c>
      <c r="C118" s="30">
        <f>SUM((IF(C117="Won", "1", IF(C117="Tied", "0.5","0"))), (IF(D117="Won", "1", IF(D117="Tied", "0.5","0"))), (IF(E117="Won", "1", IF(E117="Tied", "0.5","0"))), (IF(F117="Won", "1", IF(F117="Tied", "0.5","0"))))</f>
        <v>4</v>
      </c>
      <c r="D118" s="20"/>
      <c r="E118" s="20"/>
      <c r="F118" s="20"/>
      <c r="G118" s="20"/>
      <c r="H118" s="52"/>
      <c r="J118" s="23"/>
      <c r="K118" s="24" t="s">
        <v>20</v>
      </c>
      <c r="L118" s="30">
        <f>SUM((IF(L117="Won", "1", IF(L117="Tied", "0.5","0"))), (IF(M117="Won", "1", IF(M117="Tied", "0.5","0"))), (IF(N117="Won", "1", IF(N117="Tied", "0.5","0"))), (IF(O117="Won", "1", IF(O117="Tied", "0.5","0"))))</f>
        <v>0</v>
      </c>
      <c r="M118" s="20"/>
      <c r="N118" s="20"/>
      <c r="O118" s="20"/>
      <c r="P118" s="20"/>
      <c r="Q118" s="52"/>
    </row>
    <row r="119" spans="1:17">
      <c r="A119" s="23"/>
      <c r="B119" s="19"/>
      <c r="C119" s="20"/>
      <c r="D119" s="20"/>
      <c r="E119" s="20"/>
      <c r="F119" s="20"/>
      <c r="G119" s="20"/>
      <c r="H119" s="52"/>
      <c r="J119" s="23"/>
      <c r="K119" s="19"/>
      <c r="L119" s="20"/>
      <c r="M119" s="20"/>
      <c r="N119" s="20"/>
      <c r="O119" s="20"/>
      <c r="P119" s="20"/>
      <c r="Q119" s="52"/>
    </row>
    <row r="120" spans="1:17" ht="13.5" thickBot="1">
      <c r="A120" s="31"/>
      <c r="B120" s="32" t="s">
        <v>21</v>
      </c>
      <c r="C120" s="33">
        <f>'Week 9'!C48+C118</f>
        <v>17</v>
      </c>
      <c r="D120" s="34"/>
      <c r="E120" s="35"/>
      <c r="F120" s="35"/>
      <c r="G120" s="35"/>
      <c r="H120" s="36"/>
      <c r="I120" s="45"/>
      <c r="J120" s="31"/>
      <c r="K120" s="32" t="s">
        <v>21</v>
      </c>
      <c r="L120" s="33">
        <f>'Week 9'!C120+L118</f>
        <v>13</v>
      </c>
      <c r="M120" s="34"/>
      <c r="N120" s="35"/>
      <c r="O120" s="35"/>
      <c r="P120" s="35"/>
      <c r="Q120" s="36"/>
    </row>
  </sheetData>
  <mergeCells count="26">
    <mergeCell ref="A99:D99"/>
    <mergeCell ref="E99:F99"/>
    <mergeCell ref="A3:B3"/>
    <mergeCell ref="C3:D3"/>
    <mergeCell ref="E3:F3"/>
    <mergeCell ref="A51:B51"/>
    <mergeCell ref="C51:D51"/>
    <mergeCell ref="E51:F51"/>
    <mergeCell ref="A27:B27"/>
    <mergeCell ref="C27:D27"/>
    <mergeCell ref="E27:F27"/>
    <mergeCell ref="A75:D75"/>
    <mergeCell ref="E75:F75"/>
    <mergeCell ref="J27:K27"/>
    <mergeCell ref="L27:M27"/>
    <mergeCell ref="N27:O27"/>
    <mergeCell ref="J75:K75"/>
    <mergeCell ref="L75:M75"/>
    <mergeCell ref="N75:O75"/>
    <mergeCell ref="J99:M99"/>
    <mergeCell ref="N99:O99"/>
    <mergeCell ref="J51:M51"/>
    <mergeCell ref="N51:O51"/>
    <mergeCell ref="N3:O3"/>
    <mergeCell ref="J3:K3"/>
    <mergeCell ref="L3:M3"/>
  </mergeCells>
  <conditionalFormatting sqref="C117:G117 L117:P117 C69:G69 L69:P69 L93:P93 L21:P21 C45:G45 L45:P45 C21:G21 C93:G93">
    <cfRule type="cellIs" dxfId="17" priority="16" stopIfTrue="1" operator="equal">
      <formula>"Lost"</formula>
    </cfRule>
    <cfRule type="cellIs" dxfId="16" priority="17" stopIfTrue="1" operator="equal">
      <formula>"Won"</formula>
    </cfRule>
    <cfRule type="cellIs" dxfId="15" priority="18" stopIfTrue="1" operator="equal">
      <formula>"Tied"</formula>
    </cfRule>
  </conditionalFormatting>
  <conditionalFormatting sqref="C21:G21 L21:P21">
    <cfRule type="cellIs" dxfId="14" priority="13" stopIfTrue="1" operator="equal">
      <formula>"Lost"</formula>
    </cfRule>
    <cfRule type="cellIs" dxfId="13" priority="14" stopIfTrue="1" operator="equal">
      <formula>"Won"</formula>
    </cfRule>
    <cfRule type="cellIs" dxfId="12" priority="15" stopIfTrue="1" operator="equal">
      <formula>"Tied"</formula>
    </cfRule>
  </conditionalFormatting>
  <conditionalFormatting sqref="C45:G45 L45:P45">
    <cfRule type="cellIs" dxfId="11" priority="10" stopIfTrue="1" operator="equal">
      <formula>"Lost"</formula>
    </cfRule>
    <cfRule type="cellIs" dxfId="10" priority="11" stopIfTrue="1" operator="equal">
      <formula>"Won"</formula>
    </cfRule>
    <cfRule type="cellIs" dxfId="9" priority="12" stopIfTrue="1" operator="equal">
      <formula>"Tied"</formula>
    </cfRule>
  </conditionalFormatting>
  <conditionalFormatting sqref="C69:G69 L69:P69">
    <cfRule type="cellIs" dxfId="8" priority="7" stopIfTrue="1" operator="equal">
      <formula>"Lost"</formula>
    </cfRule>
    <cfRule type="cellIs" dxfId="7" priority="8" stopIfTrue="1" operator="equal">
      <formula>"Won"</formula>
    </cfRule>
    <cfRule type="cellIs" dxfId="6" priority="9" stopIfTrue="1" operator="equal">
      <formula>"Tied"</formula>
    </cfRule>
  </conditionalFormatting>
  <conditionalFormatting sqref="C93:G93 L93:P93">
    <cfRule type="cellIs" dxfId="5" priority="4" stopIfTrue="1" operator="equal">
      <formula>"Lost"</formula>
    </cfRule>
    <cfRule type="cellIs" dxfId="4" priority="5" stopIfTrue="1" operator="equal">
      <formula>"Won"</formula>
    </cfRule>
    <cfRule type="cellIs" dxfId="3" priority="6" stopIfTrue="1" operator="equal">
      <formula>"Tied"</formula>
    </cfRule>
  </conditionalFormatting>
  <conditionalFormatting sqref="C117:G117 L117:P117">
    <cfRule type="cellIs" dxfId="2" priority="1" stopIfTrue="1" operator="equal">
      <formula>"Lost"</formula>
    </cfRule>
    <cfRule type="cellIs" dxfId="1" priority="2" stopIfTrue="1" operator="equal">
      <formula>"Won"</formula>
    </cfRule>
    <cfRule type="cellIs" dxfId="0" priority="3" stopIfTrue="1" operator="equal">
      <formula>"Tied"</formula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/>
  </sheetViews>
  <sheetFormatPr defaultColWidth="8.85546875" defaultRowHeight="12.75"/>
  <cols>
    <col min="1" max="1" width="8.7109375" style="7" customWidth="1"/>
    <col min="2" max="2" width="33.140625" style="7" bestFit="1" customWidth="1"/>
    <col min="3" max="5" width="7.42578125" style="7" customWidth="1"/>
    <col min="6" max="6" width="8.28515625" style="7" customWidth="1"/>
    <col min="7" max="16384" width="8.85546875" style="7"/>
  </cols>
  <sheetData>
    <row r="1" spans="1:8" ht="18">
      <c r="A1" s="11" t="s">
        <v>29</v>
      </c>
      <c r="B1" s="53">
        <v>10</v>
      </c>
    </row>
    <row r="3" spans="1:8">
      <c r="A3" s="47" t="s">
        <v>26</v>
      </c>
      <c r="B3" s="12" t="s">
        <v>27</v>
      </c>
      <c r="C3" s="47" t="s">
        <v>30</v>
      </c>
      <c r="D3" s="12" t="s">
        <v>31</v>
      </c>
      <c r="E3" s="47" t="s">
        <v>28</v>
      </c>
    </row>
    <row r="4" spans="1:8">
      <c r="A4" s="7">
        <v>1</v>
      </c>
      <c r="B4" s="8" t="s">
        <v>67</v>
      </c>
      <c r="C4" s="45">
        <f>'Week 10'!C24</f>
        <v>24</v>
      </c>
      <c r="D4" s="45">
        <f t="shared" ref="D4:D13" si="0">($B$1*4)-C4</f>
        <v>16</v>
      </c>
      <c r="E4" s="44">
        <f>'Week 1'!F68+'Week 2'!F92+'Week 3'!O20+'Week 4'!F44+'Week 5'!F116+'Week 6'!F20+'Week 7'!O68+'Week 8'!O116+'Week 9'!O44+'Week 10'!F20</f>
        <v>18495</v>
      </c>
    </row>
    <row r="5" spans="1:8">
      <c r="A5" s="49">
        <v>2</v>
      </c>
      <c r="B5" s="8" t="s">
        <v>80</v>
      </c>
      <c r="C5" s="51">
        <f>'Week 10'!C48</f>
        <v>24</v>
      </c>
      <c r="D5" s="45">
        <f t="shared" si="0"/>
        <v>16</v>
      </c>
      <c r="E5" s="6">
        <f>'Week 1'!O116+'Week 2'!O92+'Week 3'!F68+'Week 4'!F116+'Week 5'!F20+'Week 6'!O44+'Week 7'!F92+'Week 8'!O68+'Week 9'!O20+'Week 10'!F44</f>
        <v>18430</v>
      </c>
      <c r="F5" s="6"/>
      <c r="H5" s="51"/>
    </row>
    <row r="6" spans="1:8">
      <c r="A6" s="51">
        <v>3</v>
      </c>
      <c r="B6" s="8" t="s">
        <v>90</v>
      </c>
      <c r="C6" s="45">
        <f>'Week 10'!L24</f>
        <v>24</v>
      </c>
      <c r="D6" s="45">
        <f t="shared" si="0"/>
        <v>16</v>
      </c>
      <c r="E6" s="44">
        <f>'Week 1'!O44+'Week 2'!O116+'Week 3'!F20+'Week 4'!F68+'Week 5'!F92+'Week 6'!F44+'Week 7'!O20+'Week 8'!O92+'Week 9'!O68+'Week 10'!O20</f>
        <v>18385</v>
      </c>
      <c r="H6" s="51"/>
    </row>
    <row r="7" spans="1:8">
      <c r="A7" s="51">
        <v>4</v>
      </c>
      <c r="B7" s="8" t="s">
        <v>76</v>
      </c>
      <c r="C7" s="45">
        <f>'Week 10'!L72</f>
        <v>22</v>
      </c>
      <c r="D7" s="45">
        <f t="shared" si="0"/>
        <v>18</v>
      </c>
      <c r="E7" s="44">
        <f>'Week 1'!O68+'Week 2'!O44+'Week 3'!F116+'Week 4'!O92+'Week 5'!F44+'Week 6'!F92+'Week 7'!F20+'Week 8'!F68+'Week 9'!O116+'Week 10'!O68</f>
        <v>18238</v>
      </c>
      <c r="H7" s="51"/>
    </row>
    <row r="8" spans="1:8">
      <c r="A8" s="51">
        <v>5</v>
      </c>
      <c r="B8" s="8" t="s">
        <v>98</v>
      </c>
      <c r="C8" s="51">
        <f>'Week 10'!L48</f>
        <v>21</v>
      </c>
      <c r="D8" s="45">
        <f t="shared" si="0"/>
        <v>19</v>
      </c>
      <c r="E8" s="6">
        <f>'Week 1'!F92+'Week 2'!F20+'Week 3'!O116+'Week 4'!O68+'Week 5'!O20+'Week 6'!F68+'Week 7'!F44+'Week 8'!F116+'Week 9'!O92+'Week 10'!O44</f>
        <v>18473</v>
      </c>
      <c r="H8" s="51"/>
    </row>
    <row r="9" spans="1:8">
      <c r="A9" s="51">
        <v>6</v>
      </c>
      <c r="B9" s="8" t="s">
        <v>78</v>
      </c>
      <c r="C9" s="51">
        <f>'Week 10'!C72</f>
        <v>19</v>
      </c>
      <c r="D9" s="45">
        <f t="shared" si="0"/>
        <v>21</v>
      </c>
      <c r="E9" s="44">
        <f>'Week 1'!O92+'Week 2'!F116+'Week 3'!O44+'Week 4'!F92+'Week 5'!F68+'Week 6'!O20+'Week 7'!O116+'Week 8'!F44+'Week 9'!F20+'Week 10'!F68</f>
        <v>18197</v>
      </c>
      <c r="H9" s="51"/>
    </row>
    <row r="10" spans="1:8">
      <c r="A10" s="51">
        <v>7</v>
      </c>
      <c r="B10" s="8" t="s">
        <v>74</v>
      </c>
      <c r="C10" s="51">
        <f>'Week 10'!L96</f>
        <v>18.5</v>
      </c>
      <c r="D10" s="45">
        <f t="shared" si="0"/>
        <v>21.5</v>
      </c>
      <c r="E10" s="6">
        <f>'Week 1'!F116+'Week 2'!O68+'Week 3'!F44+'Week 4'!F20+'Week 5'!O116+'Week 6'!O92+'Week 7'!O44+'Week 8'!O20+'Week 9'!F68+'Week 10'!O92</f>
        <v>18161</v>
      </c>
    </row>
    <row r="11" spans="1:8">
      <c r="A11" s="51">
        <v>8</v>
      </c>
      <c r="B11" s="8" t="s">
        <v>65</v>
      </c>
      <c r="C11" s="45">
        <f>'Week 10'!C96</f>
        <v>17.5</v>
      </c>
      <c r="D11" s="45">
        <f t="shared" si="0"/>
        <v>22.5</v>
      </c>
      <c r="E11" s="44">
        <f>'Week 1'!F20+'Week 2'!F44+'Week 3'!O68+'Week 4'!O20+'Week 5'!O92+'Week 6'!F116+'Week 7'!F68+'Week 8'!O44+'Week 9'!F92+'Week 10'!F92</f>
        <v>17981</v>
      </c>
    </row>
    <row r="12" spans="1:8">
      <c r="A12" s="51">
        <v>9</v>
      </c>
      <c r="B12" s="8" t="s">
        <v>66</v>
      </c>
      <c r="C12" s="45">
        <f>'Week 10'!C120</f>
        <v>17</v>
      </c>
      <c r="D12" s="45">
        <f t="shared" si="0"/>
        <v>23</v>
      </c>
      <c r="E12" s="44">
        <f>'Week 1'!O20+'Week 2'!F68+'Week 3'!O92+'Week 4'!O116+'Week 5'!O44+'Week 6'!O68+'Week 7'!F116+'Week 8'!F92+'Week 9'!F44+'Week 10'!F116</f>
        <v>18129</v>
      </c>
    </row>
    <row r="13" spans="1:8">
      <c r="A13" s="51">
        <v>10</v>
      </c>
      <c r="B13" s="8" t="s">
        <v>77</v>
      </c>
      <c r="C13" s="45">
        <f>'Week 10'!L120</f>
        <v>13</v>
      </c>
      <c r="D13" s="45">
        <f t="shared" si="0"/>
        <v>27</v>
      </c>
      <c r="E13" s="44">
        <f>'Week 1'!F44+'Week 2'!O20+'Week 3'!F92+'Week 4'!O44+'Week 5'!O68+'Week 6'!O116+'Week 7'!O92+'Week 8'!F20+'Week 9'!F116+'Week 10'!O116</f>
        <v>18002</v>
      </c>
    </row>
  </sheetData>
  <sortState ref="A4:E13">
    <sortCondition descending="1" ref="C4:C13"/>
    <sortCondition descending="1" ref="E4:E13"/>
  </sortState>
  <phoneticPr fontId="1" type="noConversion"/>
  <pageMargins left="0.5" right="0.5" top="1" bottom="1" header="0.5" footer="0.5"/>
  <pageSetup orientation="landscape" horizontalDpi="4294967293" verticalDpi="12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R120"/>
  <sheetViews>
    <sheetView workbookViewId="0"/>
  </sheetViews>
  <sheetFormatPr defaultColWidth="8.85546875" defaultRowHeight="12.75"/>
  <cols>
    <col min="1" max="1" width="6.140625" customWidth="1"/>
    <col min="2" max="2" width="28.7109375" customWidth="1"/>
    <col min="3" max="4" width="8" style="51" customWidth="1"/>
    <col min="5" max="5" width="8" style="51" bestFit="1" customWidth="1"/>
    <col min="6" max="8" width="8" style="51" customWidth="1"/>
    <col min="9" max="9" width="4.42578125" style="51" customWidth="1"/>
    <col min="10" max="10" width="6.140625" customWidth="1"/>
    <col min="11" max="11" width="28.7109375" customWidth="1"/>
    <col min="12" max="17" width="8" customWidth="1"/>
  </cols>
  <sheetData>
    <row r="1" spans="1:18" ht="18">
      <c r="A1" s="11" t="s">
        <v>86</v>
      </c>
    </row>
    <row r="2" spans="1:18" ht="7.5" customHeight="1" thickBot="1">
      <c r="A2" s="10"/>
    </row>
    <row r="3" spans="1:18" s="3" customFormat="1" ht="18">
      <c r="A3" s="73" t="s">
        <v>98</v>
      </c>
      <c r="B3" s="74"/>
      <c r="C3" s="71"/>
      <c r="D3" s="72"/>
      <c r="E3" s="71" t="s">
        <v>34</v>
      </c>
      <c r="F3" s="72"/>
      <c r="G3" s="46" t="s">
        <v>14</v>
      </c>
      <c r="H3" s="15"/>
      <c r="J3" s="73" t="s">
        <v>77</v>
      </c>
      <c r="K3" s="74"/>
      <c r="L3" s="71"/>
      <c r="M3" s="72"/>
      <c r="N3" s="71" t="s">
        <v>35</v>
      </c>
      <c r="O3" s="72"/>
      <c r="P3" s="37" t="s">
        <v>82</v>
      </c>
      <c r="Q3" s="15"/>
    </row>
    <row r="4" spans="1:18" s="2" customFormat="1" ht="25.5">
      <c r="A4" s="41" t="s">
        <v>23</v>
      </c>
      <c r="B4" s="14" t="s">
        <v>22</v>
      </c>
      <c r="C4" s="13" t="s">
        <v>1</v>
      </c>
      <c r="D4" s="13" t="s">
        <v>2</v>
      </c>
      <c r="E4" s="13" t="s">
        <v>3</v>
      </c>
      <c r="F4" s="13" t="s">
        <v>32</v>
      </c>
      <c r="G4" s="13" t="s">
        <v>25</v>
      </c>
      <c r="H4" s="17" t="s">
        <v>24</v>
      </c>
      <c r="J4" s="41" t="s">
        <v>23</v>
      </c>
      <c r="K4" s="14" t="s">
        <v>22</v>
      </c>
      <c r="L4" s="13" t="s">
        <v>1</v>
      </c>
      <c r="M4" s="13" t="s">
        <v>2</v>
      </c>
      <c r="N4" s="13" t="s">
        <v>3</v>
      </c>
      <c r="O4" s="13" t="s">
        <v>32</v>
      </c>
      <c r="P4" s="13" t="s">
        <v>25</v>
      </c>
      <c r="Q4" s="17" t="s">
        <v>24</v>
      </c>
    </row>
    <row r="5" spans="1:18">
      <c r="A5" s="28">
        <f>'Week 1'!H77</f>
        <v>128</v>
      </c>
      <c r="B5" s="1" t="s">
        <v>4</v>
      </c>
      <c r="C5" s="20"/>
      <c r="D5" s="20"/>
      <c r="E5" s="20"/>
      <c r="F5" s="20"/>
      <c r="G5" s="20"/>
      <c r="H5" s="56">
        <f>INT(AVERAGE('Week 1'!C77:E77,C5:E5))</f>
        <v>128</v>
      </c>
      <c r="I5" s="6"/>
      <c r="J5" s="28">
        <f>'Week 1'!H29</f>
        <v>94</v>
      </c>
      <c r="K5" s="9" t="s">
        <v>53</v>
      </c>
      <c r="L5" s="20"/>
      <c r="M5" s="20">
        <v>106</v>
      </c>
      <c r="N5" s="22">
        <v>104</v>
      </c>
      <c r="O5" s="20">
        <f>SUM(L5:N5)</f>
        <v>210</v>
      </c>
      <c r="P5" s="25">
        <f>INT(AVERAGE(L5:N5))</f>
        <v>105</v>
      </c>
      <c r="Q5" s="56">
        <f>INT(AVERAGE('Week 1'!C29:E29,L5:N5))</f>
        <v>98</v>
      </c>
      <c r="R5" s="6"/>
    </row>
    <row r="6" spans="1:18">
      <c r="A6" s="28">
        <f>'Week 1'!H78</f>
        <v>177</v>
      </c>
      <c r="B6" s="9" t="s">
        <v>40</v>
      </c>
      <c r="C6" s="20">
        <v>223</v>
      </c>
      <c r="D6" s="20">
        <v>173</v>
      </c>
      <c r="E6" s="20">
        <v>173</v>
      </c>
      <c r="F6" s="20">
        <f>SUM(C6:E6)</f>
        <v>569</v>
      </c>
      <c r="G6" s="20">
        <f t="shared" ref="G6:G7" si="0">INT(AVERAGE(C6:E6))</f>
        <v>189</v>
      </c>
      <c r="H6" s="56">
        <f>INT(AVERAGE('Week 1'!C78:E78,C6:E6))</f>
        <v>183</v>
      </c>
      <c r="I6" s="6"/>
      <c r="J6" s="28">
        <f>'Week 1'!H30</f>
        <v>92</v>
      </c>
      <c r="K6" s="9" t="s">
        <v>54</v>
      </c>
      <c r="L6" s="20">
        <v>88</v>
      </c>
      <c r="M6" s="20">
        <v>123</v>
      </c>
      <c r="N6" s="20">
        <v>101</v>
      </c>
      <c r="O6" s="20">
        <f t="shared" ref="O6:O8" si="1">SUM(L6:N6)</f>
        <v>312</v>
      </c>
      <c r="P6" s="25">
        <f t="shared" ref="P6" si="2">INT(AVERAGE(L6:N6))</f>
        <v>104</v>
      </c>
      <c r="Q6" s="56">
        <f>INT(AVERAGE('Week 1'!C30:E30,L6:N6))</f>
        <v>98</v>
      </c>
      <c r="R6" s="6"/>
    </row>
    <row r="7" spans="1:18">
      <c r="A7" s="28">
        <f>'Week 1'!H79</f>
        <v>169</v>
      </c>
      <c r="B7" s="9" t="s">
        <v>49</v>
      </c>
      <c r="C7" s="51">
        <v>148</v>
      </c>
      <c r="D7" s="51">
        <v>135</v>
      </c>
      <c r="E7" s="51">
        <v>193</v>
      </c>
      <c r="F7" s="20">
        <f t="shared" ref="F7" si="3">SUM(C7:E7)</f>
        <v>476</v>
      </c>
      <c r="G7" s="20">
        <f t="shared" si="0"/>
        <v>158</v>
      </c>
      <c r="H7" s="56">
        <f>INT(AVERAGE('Week 1'!C79:E79,C7:E7))</f>
        <v>163</v>
      </c>
      <c r="I7" s="6"/>
      <c r="J7" s="28">
        <f>'Week 1'!H31</f>
        <v>154</v>
      </c>
      <c r="K7" s="42" t="s">
        <v>55</v>
      </c>
      <c r="L7" s="20">
        <v>162</v>
      </c>
      <c r="M7" s="20">
        <v>134</v>
      </c>
      <c r="N7" s="20">
        <v>158</v>
      </c>
      <c r="O7" s="20">
        <f t="shared" si="1"/>
        <v>454</v>
      </c>
      <c r="P7" s="25">
        <f>INT(AVERAGE(L7:N7))</f>
        <v>151</v>
      </c>
      <c r="Q7" s="56">
        <f>INT(AVERAGE('Week 1'!C31:E31,L7:N7))</f>
        <v>153</v>
      </c>
      <c r="R7" s="6"/>
    </row>
    <row r="8" spans="1:18">
      <c r="A8" s="18"/>
      <c r="B8" s="9" t="s">
        <v>87</v>
      </c>
      <c r="C8" s="51">
        <v>78</v>
      </c>
      <c r="D8" s="51">
        <v>106</v>
      </c>
      <c r="E8" s="51">
        <v>140</v>
      </c>
      <c r="F8" s="20">
        <f t="shared" ref="F8" si="4">SUM(C8:E8)</f>
        <v>324</v>
      </c>
      <c r="G8" s="20">
        <f t="shared" ref="G8" si="5">INT(AVERAGE(C8:E8))</f>
        <v>108</v>
      </c>
      <c r="H8" s="21">
        <f>G8</f>
        <v>108</v>
      </c>
      <c r="I8" s="6"/>
      <c r="J8" s="18"/>
      <c r="K8" s="9" t="s">
        <v>105</v>
      </c>
      <c r="L8" s="20">
        <v>84</v>
      </c>
      <c r="M8" s="20"/>
      <c r="N8" s="20"/>
      <c r="O8" s="20">
        <f t="shared" si="1"/>
        <v>84</v>
      </c>
      <c r="P8" s="25"/>
      <c r="Q8" s="21"/>
      <c r="R8" s="6"/>
    </row>
    <row r="9" spans="1:18">
      <c r="A9" s="18"/>
      <c r="B9" s="19"/>
      <c r="C9" s="20"/>
      <c r="D9" s="20"/>
      <c r="E9" s="20"/>
      <c r="F9" s="20"/>
      <c r="G9" s="20"/>
      <c r="H9" s="21"/>
      <c r="J9" s="18"/>
      <c r="K9" s="19"/>
      <c r="L9" s="20"/>
      <c r="M9" s="20"/>
      <c r="N9" s="20"/>
      <c r="O9" s="20"/>
      <c r="P9" s="25"/>
      <c r="Q9" s="21"/>
    </row>
    <row r="10" spans="1:18">
      <c r="A10" s="18"/>
      <c r="B10" s="19"/>
      <c r="C10" s="20"/>
      <c r="D10" s="20"/>
      <c r="E10" s="20"/>
      <c r="F10" s="20"/>
      <c r="G10" s="20"/>
      <c r="H10" s="21"/>
      <c r="J10" s="23"/>
      <c r="K10" s="19"/>
      <c r="L10" s="20"/>
      <c r="M10" s="20"/>
      <c r="N10" s="20"/>
      <c r="O10" s="20"/>
      <c r="P10" s="20"/>
      <c r="Q10" s="21"/>
    </row>
    <row r="11" spans="1:18">
      <c r="A11" s="23"/>
      <c r="B11" s="24" t="s">
        <v>17</v>
      </c>
      <c r="C11" s="25">
        <f>SUM(C5:C9)</f>
        <v>449</v>
      </c>
      <c r="D11" s="25">
        <f>SUM(D5:D9)</f>
        <v>414</v>
      </c>
      <c r="E11" s="25">
        <f t="shared" ref="E11" si="6">SUM(E5:E9)</f>
        <v>506</v>
      </c>
      <c r="F11" s="25">
        <f>SUM(F5:F9)</f>
        <v>1369</v>
      </c>
      <c r="G11" s="25"/>
      <c r="H11" s="26"/>
      <c r="J11" s="23"/>
      <c r="K11" s="24" t="s">
        <v>17</v>
      </c>
      <c r="L11" s="25">
        <f>SUM(L5:L9)</f>
        <v>334</v>
      </c>
      <c r="M11" s="25">
        <f t="shared" ref="M11:N11" si="7">SUM(M5:M9)</f>
        <v>363</v>
      </c>
      <c r="N11" s="25">
        <f t="shared" si="7"/>
        <v>363</v>
      </c>
      <c r="O11" s="25">
        <f>SUM(O5:O9)</f>
        <v>1060</v>
      </c>
      <c r="P11" s="25"/>
      <c r="Q11" s="26"/>
    </row>
    <row r="12" spans="1:18">
      <c r="A12" s="23"/>
      <c r="B12" s="19"/>
      <c r="C12" s="25"/>
      <c r="D12" s="25"/>
      <c r="E12" s="25"/>
      <c r="F12" s="25"/>
      <c r="G12" s="25"/>
      <c r="H12" s="21"/>
      <c r="J12" s="23"/>
      <c r="K12" s="19"/>
      <c r="L12" s="25"/>
      <c r="M12" s="25"/>
      <c r="N12" s="25"/>
      <c r="O12" s="25"/>
      <c r="P12" s="25"/>
      <c r="Q12" s="21"/>
    </row>
    <row r="13" spans="1:18">
      <c r="A13" s="23"/>
      <c r="B13" s="19"/>
      <c r="C13" s="20"/>
      <c r="D13" s="20"/>
      <c r="E13" s="20"/>
      <c r="F13" s="20"/>
      <c r="G13" s="20"/>
      <c r="H13" s="52"/>
      <c r="J13" s="23"/>
      <c r="K13" s="19"/>
      <c r="L13" s="20"/>
      <c r="M13" s="20"/>
      <c r="N13" s="20"/>
      <c r="O13" s="20"/>
      <c r="P13" s="20"/>
      <c r="Q13" s="52"/>
    </row>
    <row r="14" spans="1:18" s="2" customFormat="1" ht="25.5">
      <c r="A14" s="16" t="s">
        <v>16</v>
      </c>
      <c r="B14" s="14" t="s">
        <v>22</v>
      </c>
      <c r="C14" s="13" t="s">
        <v>1</v>
      </c>
      <c r="D14" s="13" t="s">
        <v>2</v>
      </c>
      <c r="E14" s="13" t="s">
        <v>3</v>
      </c>
      <c r="F14" s="13" t="s">
        <v>33</v>
      </c>
      <c r="G14" s="13" t="s">
        <v>18</v>
      </c>
      <c r="H14" s="50"/>
      <c r="J14" s="16" t="s">
        <v>16</v>
      </c>
      <c r="K14" s="14" t="s">
        <v>22</v>
      </c>
      <c r="L14" s="13" t="s">
        <v>1</v>
      </c>
      <c r="M14" s="13" t="s">
        <v>2</v>
      </c>
      <c r="N14" s="13" t="s">
        <v>3</v>
      </c>
      <c r="O14" s="13" t="s">
        <v>33</v>
      </c>
      <c r="P14" s="13" t="s">
        <v>18</v>
      </c>
      <c r="Q14" s="50"/>
    </row>
    <row r="15" spans="1:18">
      <c r="A15" s="28">
        <f>IF(H8&gt;=200, "0", 200-H8)</f>
        <v>92</v>
      </c>
      <c r="B15" s="9" t="s">
        <v>87</v>
      </c>
      <c r="C15" s="25">
        <f>$A15+C8</f>
        <v>170</v>
      </c>
      <c r="D15" s="25">
        <f t="shared" ref="D15:E15" si="8">$A15+D8</f>
        <v>198</v>
      </c>
      <c r="E15" s="25">
        <f t="shared" si="8"/>
        <v>232</v>
      </c>
      <c r="F15" s="25">
        <f>SUM(C15:E15)</f>
        <v>600</v>
      </c>
      <c r="G15" s="25">
        <f>IF(H8&gt;=200, "0", 200-H8)</f>
        <v>92</v>
      </c>
      <c r="H15" s="52"/>
      <c r="J15" s="28">
        <f>IF(J5&gt;=200, "0", 200-J5)</f>
        <v>106</v>
      </c>
      <c r="K15" s="9" t="s">
        <v>53</v>
      </c>
      <c r="L15" s="25">
        <f>$J15+L8</f>
        <v>190</v>
      </c>
      <c r="M15" s="25">
        <f t="shared" ref="L15:N17" si="9">$J15+M5</f>
        <v>212</v>
      </c>
      <c r="N15" s="25">
        <f t="shared" si="9"/>
        <v>210</v>
      </c>
      <c r="O15" s="25">
        <f>SUM(L15:N15)</f>
        <v>612</v>
      </c>
      <c r="P15" s="25">
        <f>IF(Q5&gt;=200, "0", 200-Q5)</f>
        <v>102</v>
      </c>
      <c r="Q15" s="52"/>
    </row>
    <row r="16" spans="1:18">
      <c r="A16" s="28">
        <f>IF(A6&gt;=200, "0", 200-A6)</f>
        <v>23</v>
      </c>
      <c r="B16" s="9" t="s">
        <v>40</v>
      </c>
      <c r="C16" s="25">
        <f t="shared" ref="C16:E17" si="10">$A16+C6</f>
        <v>246</v>
      </c>
      <c r="D16" s="25">
        <f t="shared" si="10"/>
        <v>196</v>
      </c>
      <c r="E16" s="25">
        <f t="shared" si="10"/>
        <v>196</v>
      </c>
      <c r="F16" s="25">
        <f t="shared" ref="F16" si="11">SUM(C16:E16)</f>
        <v>638</v>
      </c>
      <c r="G16" s="25">
        <f>IF(H6&gt;=200, "0", 200-H6)</f>
        <v>17</v>
      </c>
      <c r="H16" s="52"/>
      <c r="J16" s="28">
        <f t="shared" ref="J16:J17" si="12">IF(J6&gt;=200, "0", 200-J6)</f>
        <v>108</v>
      </c>
      <c r="K16" s="9" t="s">
        <v>54</v>
      </c>
      <c r="L16" s="25">
        <f t="shared" si="9"/>
        <v>196</v>
      </c>
      <c r="M16" s="25">
        <f t="shared" si="9"/>
        <v>231</v>
      </c>
      <c r="N16" s="25">
        <f t="shared" si="9"/>
        <v>209</v>
      </c>
      <c r="O16" s="25">
        <f t="shared" ref="O16:O17" si="13">SUM(L16:N16)</f>
        <v>636</v>
      </c>
      <c r="P16" s="25">
        <f>IF(Q6&gt;=200, "0", 200-Q6)</f>
        <v>102</v>
      </c>
      <c r="Q16" s="52"/>
    </row>
    <row r="17" spans="1:18">
      <c r="A17" s="28">
        <f>IF(A7&gt;=200, "0", 200-A7)</f>
        <v>31</v>
      </c>
      <c r="B17" s="9" t="s">
        <v>49</v>
      </c>
      <c r="C17" s="25">
        <f t="shared" si="10"/>
        <v>179</v>
      </c>
      <c r="D17" s="25">
        <f t="shared" si="10"/>
        <v>166</v>
      </c>
      <c r="E17" s="25">
        <f t="shared" si="10"/>
        <v>224</v>
      </c>
      <c r="F17" s="25">
        <f>SUM(C17:E17)</f>
        <v>569</v>
      </c>
      <c r="G17" s="25">
        <f>IF(H7&gt;=200, "0", 200-H7)</f>
        <v>37</v>
      </c>
      <c r="H17" s="52"/>
      <c r="J17" s="28">
        <f t="shared" si="12"/>
        <v>46</v>
      </c>
      <c r="K17" s="42" t="s">
        <v>55</v>
      </c>
      <c r="L17" s="25">
        <f t="shared" si="9"/>
        <v>208</v>
      </c>
      <c r="M17" s="25">
        <f t="shared" si="9"/>
        <v>180</v>
      </c>
      <c r="N17" s="25">
        <f t="shared" si="9"/>
        <v>204</v>
      </c>
      <c r="O17" s="25">
        <f t="shared" si="13"/>
        <v>592</v>
      </c>
      <c r="P17" s="25">
        <f>IF(Q7&gt;=200, "0", 200-Q7)</f>
        <v>47</v>
      </c>
      <c r="Q17" s="52"/>
    </row>
    <row r="18" spans="1:18">
      <c r="A18" s="28"/>
      <c r="B18" s="9"/>
      <c r="C18" s="25"/>
      <c r="D18" s="25"/>
      <c r="E18" s="25"/>
      <c r="F18" s="25"/>
      <c r="G18" s="25"/>
      <c r="H18" s="52"/>
      <c r="J18" s="28"/>
      <c r="K18" s="19"/>
      <c r="L18" s="25"/>
      <c r="M18" s="25"/>
      <c r="N18" s="25"/>
      <c r="O18" s="25"/>
      <c r="P18" s="25"/>
      <c r="Q18" s="52"/>
    </row>
    <row r="19" spans="1:18">
      <c r="A19" s="23"/>
      <c r="B19" s="19"/>
      <c r="C19" s="20"/>
      <c r="D19" s="20"/>
      <c r="E19" s="20"/>
      <c r="F19" s="20"/>
      <c r="G19" s="20"/>
      <c r="H19" s="52"/>
      <c r="J19" s="23"/>
      <c r="K19" s="19"/>
      <c r="L19" s="20"/>
      <c r="M19" s="20"/>
      <c r="N19" s="20"/>
      <c r="O19" s="20"/>
      <c r="P19" s="20"/>
      <c r="Q19" s="52"/>
    </row>
    <row r="20" spans="1:18">
      <c r="A20" s="23"/>
      <c r="B20" s="29" t="s">
        <v>19</v>
      </c>
      <c r="C20" s="25">
        <f>SUM(C15:C19)</f>
        <v>595</v>
      </c>
      <c r="D20" s="25">
        <f>SUM(D15:D19)</f>
        <v>560</v>
      </c>
      <c r="E20" s="25">
        <f t="shared" ref="E20" si="14">SUM(E15:E19)</f>
        <v>652</v>
      </c>
      <c r="F20" s="25">
        <f>SUM(F15:F19)</f>
        <v>1807</v>
      </c>
      <c r="G20" s="25"/>
      <c r="H20" s="52"/>
      <c r="J20" s="23"/>
      <c r="K20" s="29" t="s">
        <v>19</v>
      </c>
      <c r="L20" s="25">
        <f>SUM(L15:L19)</f>
        <v>594</v>
      </c>
      <c r="M20" s="25">
        <f>SUM(M15:M19)</f>
        <v>623</v>
      </c>
      <c r="N20" s="25">
        <f t="shared" ref="N20" si="15">SUM(N15:N19)</f>
        <v>623</v>
      </c>
      <c r="O20" s="25">
        <f>SUM(O15:O19)</f>
        <v>1840</v>
      </c>
      <c r="P20" s="25"/>
      <c r="Q20" s="52"/>
    </row>
    <row r="21" spans="1:18">
      <c r="A21" s="23"/>
      <c r="B21" s="19"/>
      <c r="C21" s="20" t="str">
        <f>IF(C20&gt;L20,"Won", IF(C20&lt;L20,"Lost","Tied"))</f>
        <v>Won</v>
      </c>
      <c r="D21" s="20" t="str">
        <f>IF(D20&gt;M20,"Won", IF(D20&lt;M20,"Lost","Tied"))</f>
        <v>Lost</v>
      </c>
      <c r="E21" s="20" t="str">
        <f>IF(E20&gt;N20,"Won", IF(E20&lt;N20,"Lost","Tied"))</f>
        <v>Won</v>
      </c>
      <c r="F21" s="20" t="str">
        <f>IF(F20&gt;O20,"Won", IF(F20&lt;O20,"Lost","Tied"))</f>
        <v>Lost</v>
      </c>
      <c r="G21" s="20"/>
      <c r="H21" s="26"/>
      <c r="J21" s="23"/>
      <c r="K21" s="19"/>
      <c r="L21" s="20" t="str">
        <f>IF(L20&gt;C20,"Won", IF(L20&lt;C20,"Lost","Tied"))</f>
        <v>Lost</v>
      </c>
      <c r="M21" s="20" t="str">
        <f>IF(M20&gt;D20,"Won", IF(M20&lt;D20,"Lost","Tied"))</f>
        <v>Won</v>
      </c>
      <c r="N21" s="20" t="str">
        <f>IF(N20&gt;E20,"Won", IF(N20&lt;E20,"Lost","Tied"))</f>
        <v>Lost</v>
      </c>
      <c r="O21" s="20" t="str">
        <f>IF(O20&gt;F20,"Won", IF(O20&lt;F20,"Lost","Tied"))</f>
        <v>Won</v>
      </c>
      <c r="P21" s="20"/>
      <c r="Q21" s="26"/>
    </row>
    <row r="22" spans="1:18">
      <c r="A22" s="23"/>
      <c r="B22" s="24" t="s">
        <v>20</v>
      </c>
      <c r="C22" s="30">
        <f>SUM((IF(C21="Won", "1", IF(C21="Tied", "0.5","0"))), (IF(D21="Won", "1", IF(D21="Tied", "0.5","0"))), (IF(E21="Won", "1", IF(E21="Tied", "0.5","0"))), (IF(F21="Won", "1", IF(F21="Tied", "0.5","0"))))</f>
        <v>2</v>
      </c>
      <c r="D22" s="20"/>
      <c r="E22" s="20"/>
      <c r="F22" s="20"/>
      <c r="G22" s="20"/>
      <c r="H22" s="52"/>
      <c r="J22" s="23"/>
      <c r="K22" s="24" t="s">
        <v>20</v>
      </c>
      <c r="L22" s="30">
        <f>SUM((IF(L21="Won", "1", IF(L21="Tied", "0.5","0"))), (IF(M21="Won", "1", IF(M21="Tied", "0.5","0"))), (IF(N21="Won", "1", IF(N21="Tied", "0.5","0"))), (IF(O21="Won", "1", IF(O21="Tied", "0.5","0"))))</f>
        <v>2</v>
      </c>
      <c r="M22" s="20"/>
      <c r="N22" s="20"/>
      <c r="O22" s="20"/>
      <c r="P22" s="20"/>
      <c r="Q22" s="52"/>
    </row>
    <row r="23" spans="1:18">
      <c r="A23" s="23"/>
      <c r="B23" s="19"/>
      <c r="C23" s="20"/>
      <c r="D23" s="20"/>
      <c r="E23" s="20"/>
      <c r="F23" s="20"/>
      <c r="G23" s="20"/>
      <c r="H23" s="52"/>
      <c r="J23" s="23"/>
      <c r="K23" s="19"/>
      <c r="L23" s="20"/>
      <c r="M23" s="20"/>
      <c r="N23" s="20"/>
      <c r="O23" s="20"/>
      <c r="P23" s="20"/>
      <c r="Q23" s="52"/>
    </row>
    <row r="24" spans="1:18" ht="13.5" thickBot="1">
      <c r="A24" s="31"/>
      <c r="B24" s="32" t="s">
        <v>21</v>
      </c>
      <c r="C24" s="33">
        <f>'Week 1'!C96+C22</f>
        <v>5</v>
      </c>
      <c r="D24" s="34"/>
      <c r="E24" s="35"/>
      <c r="F24" s="35"/>
      <c r="G24" s="35"/>
      <c r="H24" s="36"/>
      <c r="J24" s="31"/>
      <c r="K24" s="32" t="s">
        <v>21</v>
      </c>
      <c r="L24" s="33">
        <f>'Week 1'!C48+L22</f>
        <v>3</v>
      </c>
      <c r="M24" s="34"/>
      <c r="N24" s="35"/>
      <c r="O24" s="35"/>
      <c r="P24" s="35"/>
      <c r="Q24" s="36"/>
    </row>
    <row r="25" spans="1:18">
      <c r="A25" s="19"/>
      <c r="B25" s="39"/>
      <c r="C25" s="30"/>
      <c r="D25" s="40"/>
      <c r="E25" s="20"/>
      <c r="F25" s="20"/>
      <c r="G25" s="20"/>
      <c r="H25" s="20"/>
      <c r="J25" s="19"/>
      <c r="K25" s="39"/>
      <c r="L25" s="30"/>
      <c r="M25" s="40"/>
      <c r="N25" s="20"/>
      <c r="O25" s="20"/>
      <c r="P25" s="20"/>
      <c r="Q25" s="20"/>
    </row>
    <row r="26" spans="1:18" ht="13.5" thickBot="1"/>
    <row r="27" spans="1:18" s="3" customFormat="1" ht="18">
      <c r="A27" s="73" t="s">
        <v>65</v>
      </c>
      <c r="B27" s="74"/>
      <c r="C27" s="71"/>
      <c r="D27" s="72"/>
      <c r="E27" s="71" t="s">
        <v>100</v>
      </c>
      <c r="F27" s="72"/>
      <c r="G27" s="46" t="s">
        <v>84</v>
      </c>
      <c r="H27" s="15"/>
      <c r="I27" s="4"/>
      <c r="J27" s="73" t="s">
        <v>76</v>
      </c>
      <c r="K27" s="76"/>
      <c r="L27" s="71"/>
      <c r="M27" s="72"/>
      <c r="N27" s="71" t="s">
        <v>36</v>
      </c>
      <c r="O27" s="72"/>
      <c r="P27" s="37" t="s">
        <v>10</v>
      </c>
      <c r="Q27" s="15"/>
    </row>
    <row r="28" spans="1:18" s="2" customFormat="1" ht="25.5">
      <c r="A28" s="41" t="s">
        <v>23</v>
      </c>
      <c r="B28" s="14" t="s">
        <v>22</v>
      </c>
      <c r="C28" s="13" t="s">
        <v>1</v>
      </c>
      <c r="D28" s="13" t="s">
        <v>2</v>
      </c>
      <c r="E28" s="13" t="s">
        <v>3</v>
      </c>
      <c r="F28" s="13" t="s">
        <v>32</v>
      </c>
      <c r="G28" s="13" t="s">
        <v>25</v>
      </c>
      <c r="H28" s="17" t="s">
        <v>24</v>
      </c>
      <c r="I28" s="5"/>
      <c r="J28" s="41" t="s">
        <v>23</v>
      </c>
      <c r="K28" s="14" t="s">
        <v>22</v>
      </c>
      <c r="L28" s="13" t="s">
        <v>1</v>
      </c>
      <c r="M28" s="13" t="s">
        <v>2</v>
      </c>
      <c r="N28" s="13" t="s">
        <v>3</v>
      </c>
      <c r="O28" s="13" t="s">
        <v>32</v>
      </c>
      <c r="P28" s="13" t="s">
        <v>25</v>
      </c>
      <c r="Q28" s="17" t="s">
        <v>24</v>
      </c>
    </row>
    <row r="29" spans="1:18">
      <c r="A29" s="28">
        <f>'Week 1'!H5</f>
        <v>157</v>
      </c>
      <c r="B29" s="9" t="s">
        <v>12</v>
      </c>
      <c r="C29" s="20">
        <v>124</v>
      </c>
      <c r="D29" s="20">
        <v>175</v>
      </c>
      <c r="E29" s="20">
        <v>146</v>
      </c>
      <c r="F29" s="20">
        <f>SUM(C29:E29)</f>
        <v>445</v>
      </c>
      <c r="G29" s="20">
        <f>INT(AVERAGE(C29:E29))</f>
        <v>148</v>
      </c>
      <c r="H29" s="56">
        <f>INT(AVERAGE('Week 1'!C5:E5,C29:E29))</f>
        <v>152</v>
      </c>
      <c r="I29" s="6"/>
      <c r="J29" s="28">
        <f>'Week 1'!Q53</f>
        <v>122</v>
      </c>
      <c r="K29" s="9" t="s">
        <v>43</v>
      </c>
      <c r="L29" s="6">
        <v>117</v>
      </c>
      <c r="M29" s="6">
        <v>143</v>
      </c>
      <c r="N29" s="6">
        <v>150</v>
      </c>
      <c r="O29" s="25">
        <f>SUM(L29:N29)</f>
        <v>410</v>
      </c>
      <c r="P29" s="25">
        <f>INT(AVERAGE(L29:N29))</f>
        <v>136</v>
      </c>
      <c r="Q29" s="56">
        <f>INT(AVERAGE('Week 1'!L53:N53,L29:N29))</f>
        <v>129</v>
      </c>
      <c r="R29" s="6"/>
    </row>
    <row r="30" spans="1:18">
      <c r="A30" s="28">
        <f>'Week 1'!H6</f>
        <v>91</v>
      </c>
      <c r="B30" s="1" t="s">
        <v>63</v>
      </c>
      <c r="C30" s="20"/>
      <c r="D30" s="20"/>
      <c r="E30" s="20"/>
      <c r="F30" s="20"/>
      <c r="G30" s="20"/>
      <c r="H30" s="56">
        <f>INT(AVERAGE('Week 1'!C6:E6,C30:E30))</f>
        <v>91</v>
      </c>
      <c r="I30" s="6"/>
      <c r="J30" s="28">
        <f>'Week 1'!Q54</f>
        <v>133</v>
      </c>
      <c r="K30" s="9" t="s">
        <v>56</v>
      </c>
      <c r="L30" s="6">
        <v>153</v>
      </c>
      <c r="M30" s="6">
        <v>144</v>
      </c>
      <c r="N30" s="6">
        <v>174</v>
      </c>
      <c r="O30" s="25">
        <f t="shared" ref="O30" si="16">SUM(L30:N30)</f>
        <v>471</v>
      </c>
      <c r="P30" s="25">
        <f t="shared" ref="P30" si="17">INT(AVERAGE(L30:N30))</f>
        <v>157</v>
      </c>
      <c r="Q30" s="56">
        <f>INT(AVERAGE('Week 1'!L54:N54,L30:N30))</f>
        <v>145</v>
      </c>
      <c r="R30" s="6"/>
    </row>
    <row r="31" spans="1:18">
      <c r="A31" s="28">
        <f>'Week 1'!H7</f>
        <v>120</v>
      </c>
      <c r="B31" s="1" t="s">
        <v>64</v>
      </c>
      <c r="F31" s="20"/>
      <c r="G31" s="20"/>
      <c r="H31" s="56">
        <f>INT(AVERAGE('Week 1'!C7:E7,C31:E31))</f>
        <v>120</v>
      </c>
      <c r="I31" s="6"/>
      <c r="J31" s="28">
        <f>'Week 1'!Q55</f>
        <v>115</v>
      </c>
      <c r="K31" s="9" t="s">
        <v>57</v>
      </c>
      <c r="L31" s="6">
        <v>86</v>
      </c>
      <c r="M31" s="6">
        <v>131</v>
      </c>
      <c r="N31" s="6">
        <v>97</v>
      </c>
      <c r="O31" s="25">
        <f>SUM(L31:N31)</f>
        <v>314</v>
      </c>
      <c r="P31" s="25">
        <f>INT(AVERAGE(L31:N31))</f>
        <v>104</v>
      </c>
      <c r="Q31" s="56">
        <f>INT(AVERAGE('Week 1'!L55:N55,L31:N31))</f>
        <v>110</v>
      </c>
      <c r="R31" s="6"/>
    </row>
    <row r="32" spans="1:18">
      <c r="A32" s="18"/>
      <c r="B32" s="9" t="s">
        <v>88</v>
      </c>
      <c r="C32" s="20">
        <v>81</v>
      </c>
      <c r="D32" s="20">
        <v>81</v>
      </c>
      <c r="E32" s="22">
        <v>81</v>
      </c>
      <c r="F32" s="20">
        <f t="shared" ref="F32:F33" si="18">SUM(C32:E32)</f>
        <v>243</v>
      </c>
      <c r="G32" s="20"/>
      <c r="H32" s="21"/>
      <c r="I32" s="6"/>
      <c r="J32" s="18"/>
      <c r="K32" s="9"/>
      <c r="L32" s="6"/>
      <c r="M32" s="6"/>
      <c r="N32" s="6"/>
      <c r="O32" s="25"/>
      <c r="P32" s="25"/>
      <c r="Q32" s="21"/>
      <c r="R32" s="6"/>
    </row>
    <row r="33" spans="1:17">
      <c r="A33" s="18"/>
      <c r="B33" s="9" t="s">
        <v>89</v>
      </c>
      <c r="C33" s="20">
        <v>110</v>
      </c>
      <c r="D33" s="20">
        <v>110</v>
      </c>
      <c r="E33" s="20">
        <v>110</v>
      </c>
      <c r="F33" s="20">
        <f t="shared" si="18"/>
        <v>330</v>
      </c>
      <c r="G33" s="20"/>
      <c r="H33" s="21"/>
      <c r="J33" s="18"/>
      <c r="Q33" s="21"/>
    </row>
    <row r="34" spans="1:17">
      <c r="A34" s="18"/>
      <c r="B34" s="19"/>
      <c r="C34" s="20"/>
      <c r="D34" s="20"/>
      <c r="E34" s="20"/>
      <c r="F34" s="20"/>
      <c r="G34" s="20"/>
      <c r="H34" s="21"/>
      <c r="J34" s="18"/>
      <c r="Q34" s="21"/>
    </row>
    <row r="35" spans="1:17">
      <c r="A35" s="23"/>
      <c r="B35" s="24" t="s">
        <v>17</v>
      </c>
      <c r="C35" s="25">
        <f>SUM(C29:C33)</f>
        <v>315</v>
      </c>
      <c r="D35" s="25">
        <f>SUM(D29:D33)</f>
        <v>366</v>
      </c>
      <c r="E35" s="25">
        <f t="shared" ref="E35" si="19">SUM(E29:E33)</f>
        <v>337</v>
      </c>
      <c r="F35" s="25">
        <f>SUM(F29:F33)</f>
        <v>1018</v>
      </c>
      <c r="G35" s="25"/>
      <c r="H35" s="26"/>
      <c r="J35" s="23"/>
      <c r="K35" s="24" t="s">
        <v>17</v>
      </c>
      <c r="L35" s="25">
        <f>SUM(L29:L33)</f>
        <v>356</v>
      </c>
      <c r="M35" s="25">
        <f t="shared" ref="M35:N35" si="20">SUM(M29:M33)</f>
        <v>418</v>
      </c>
      <c r="N35" s="25">
        <f t="shared" si="20"/>
        <v>421</v>
      </c>
      <c r="O35" s="25">
        <f>SUM(O29:O33)</f>
        <v>1195</v>
      </c>
      <c r="P35" s="25"/>
      <c r="Q35" s="26"/>
    </row>
    <row r="36" spans="1:17">
      <c r="A36" s="23"/>
      <c r="B36" s="19"/>
      <c r="C36" s="25"/>
      <c r="D36" s="25"/>
      <c r="E36" s="25"/>
      <c r="F36" s="25"/>
      <c r="G36" s="25"/>
      <c r="H36" s="21"/>
      <c r="J36" s="23"/>
      <c r="K36" s="19"/>
      <c r="L36" s="25"/>
      <c r="M36" s="25"/>
      <c r="N36" s="25"/>
      <c r="O36" s="25"/>
      <c r="P36" s="25"/>
      <c r="Q36" s="21"/>
    </row>
    <row r="37" spans="1:17">
      <c r="A37" s="23"/>
      <c r="B37" s="19"/>
      <c r="C37" s="20"/>
      <c r="D37" s="20"/>
      <c r="E37" s="20"/>
      <c r="F37" s="20"/>
      <c r="G37" s="20"/>
      <c r="H37" s="52"/>
      <c r="J37" s="23"/>
      <c r="K37" s="19"/>
      <c r="L37" s="20"/>
      <c r="M37" s="20"/>
      <c r="N37" s="20"/>
      <c r="O37" s="20"/>
      <c r="P37" s="20"/>
      <c r="Q37" s="52"/>
    </row>
    <row r="38" spans="1:17" s="2" customFormat="1" ht="25.5">
      <c r="A38" s="16" t="s">
        <v>16</v>
      </c>
      <c r="B38" s="14" t="s">
        <v>22</v>
      </c>
      <c r="C38" s="13" t="s">
        <v>1</v>
      </c>
      <c r="D38" s="13" t="s">
        <v>2</v>
      </c>
      <c r="E38" s="13" t="s">
        <v>3</v>
      </c>
      <c r="F38" s="13" t="s">
        <v>33</v>
      </c>
      <c r="G38" s="13" t="s">
        <v>18</v>
      </c>
      <c r="H38" s="50"/>
      <c r="I38" s="5"/>
      <c r="J38" s="16" t="s">
        <v>16</v>
      </c>
      <c r="K38" s="14" t="s">
        <v>22</v>
      </c>
      <c r="L38" s="13" t="s">
        <v>1</v>
      </c>
      <c r="M38" s="13" t="s">
        <v>2</v>
      </c>
      <c r="N38" s="13" t="s">
        <v>3</v>
      </c>
      <c r="O38" s="13" t="s">
        <v>33</v>
      </c>
      <c r="P38" s="13" t="s">
        <v>18</v>
      </c>
      <c r="Q38" s="50"/>
    </row>
    <row r="39" spans="1:17">
      <c r="A39" s="28">
        <f>IF(A29&gt;=200, "0", 200-A29)</f>
        <v>43</v>
      </c>
      <c r="B39" s="9" t="s">
        <v>12</v>
      </c>
      <c r="C39" s="25">
        <f>$A39+C29</f>
        <v>167</v>
      </c>
      <c r="D39" s="25">
        <f>$A39+D29</f>
        <v>218</v>
      </c>
      <c r="E39" s="25">
        <f>$A39+E29</f>
        <v>189</v>
      </c>
      <c r="F39" s="25">
        <f>SUM(C39:E39)</f>
        <v>574</v>
      </c>
      <c r="G39" s="25">
        <f>IF(H29&gt;=200, "0", 200-H29)</f>
        <v>48</v>
      </c>
      <c r="H39" s="52"/>
      <c r="J39" s="28">
        <f>IF(J29&gt;=200, "0", 200-J29)</f>
        <v>78</v>
      </c>
      <c r="K39" s="9" t="s">
        <v>43</v>
      </c>
      <c r="L39" s="25">
        <f t="shared" ref="L39:N41" si="21">$J39+L29</f>
        <v>195</v>
      </c>
      <c r="M39" s="25">
        <f t="shared" si="21"/>
        <v>221</v>
      </c>
      <c r="N39" s="25">
        <f t="shared" si="21"/>
        <v>228</v>
      </c>
      <c r="O39" s="25">
        <f>SUM(L39:N39)</f>
        <v>644</v>
      </c>
      <c r="P39" s="25">
        <f>IF(Q29&gt;=200, "0", 200-Q29)</f>
        <v>71</v>
      </c>
      <c r="Q39" s="43"/>
    </row>
    <row r="40" spans="1:17">
      <c r="A40" s="28">
        <f t="shared" ref="A40:A41" si="22">IF(A30&gt;=200, "0", 200-A30)</f>
        <v>109</v>
      </c>
      <c r="B40" s="9" t="s">
        <v>63</v>
      </c>
      <c r="C40" s="25">
        <f>$A40+C32</f>
        <v>190</v>
      </c>
      <c r="D40" s="25">
        <f t="shared" ref="D40:E40" si="23">$A40+D32</f>
        <v>190</v>
      </c>
      <c r="E40" s="25">
        <f t="shared" si="23"/>
        <v>190</v>
      </c>
      <c r="F40" s="25">
        <f t="shared" ref="F40" si="24">SUM(C40:E40)</f>
        <v>570</v>
      </c>
      <c r="G40" s="25">
        <f>IF(H30&gt;=200, "0", 200-H30)</f>
        <v>109</v>
      </c>
      <c r="H40" s="52"/>
      <c r="J40" s="28">
        <f t="shared" ref="J40:J41" si="25">IF(J30&gt;=200, "0", 200-J30)</f>
        <v>67</v>
      </c>
      <c r="K40" s="9" t="s">
        <v>56</v>
      </c>
      <c r="L40" s="25">
        <f t="shared" si="21"/>
        <v>220</v>
      </c>
      <c r="M40" s="25">
        <f t="shared" si="21"/>
        <v>211</v>
      </c>
      <c r="N40" s="25">
        <f t="shared" si="21"/>
        <v>241</v>
      </c>
      <c r="O40" s="25">
        <f t="shared" ref="O40:O41" si="26">SUM(L40:N40)</f>
        <v>672</v>
      </c>
      <c r="P40" s="25">
        <f t="shared" ref="P40:P41" si="27">IF(Q30&gt;=200, "0", 200-Q30)</f>
        <v>55</v>
      </c>
      <c r="Q40" s="43"/>
    </row>
    <row r="41" spans="1:17">
      <c r="A41" s="28">
        <f t="shared" si="22"/>
        <v>80</v>
      </c>
      <c r="B41" s="9" t="s">
        <v>64</v>
      </c>
      <c r="C41" s="25">
        <f>$A41+C33</f>
        <v>190</v>
      </c>
      <c r="D41" s="25">
        <f t="shared" ref="D41:E41" si="28">$A41+D33</f>
        <v>190</v>
      </c>
      <c r="E41" s="25">
        <f t="shared" si="28"/>
        <v>190</v>
      </c>
      <c r="F41" s="25">
        <f>SUM(C41:E41)</f>
        <v>570</v>
      </c>
      <c r="G41" s="25">
        <f>IF(H31&gt;=200, "0", 200-H31)</f>
        <v>80</v>
      </c>
      <c r="H41" s="52"/>
      <c r="J41" s="28">
        <f t="shared" si="25"/>
        <v>85</v>
      </c>
      <c r="K41" s="9" t="s">
        <v>57</v>
      </c>
      <c r="L41" s="25">
        <f t="shared" si="21"/>
        <v>171</v>
      </c>
      <c r="M41" s="25">
        <f t="shared" si="21"/>
        <v>216</v>
      </c>
      <c r="N41" s="25">
        <f t="shared" si="21"/>
        <v>182</v>
      </c>
      <c r="O41" s="25">
        <f t="shared" si="26"/>
        <v>569</v>
      </c>
      <c r="P41" s="25">
        <f t="shared" si="27"/>
        <v>90</v>
      </c>
      <c r="Q41" s="43"/>
    </row>
    <row r="42" spans="1:17">
      <c r="A42" s="28"/>
      <c r="B42" s="9"/>
      <c r="C42" s="25"/>
      <c r="D42" s="25"/>
      <c r="E42" s="25"/>
      <c r="F42" s="25"/>
      <c r="G42" s="25"/>
      <c r="H42" s="52"/>
      <c r="J42" s="28"/>
      <c r="L42" s="25"/>
      <c r="M42" s="25"/>
      <c r="N42" s="25"/>
      <c r="O42" s="25"/>
      <c r="P42" s="25"/>
      <c r="Q42" s="43"/>
    </row>
    <row r="43" spans="1:17">
      <c r="A43" s="23"/>
      <c r="B43" s="19"/>
      <c r="C43" s="20"/>
      <c r="D43" s="20"/>
      <c r="E43" s="20"/>
      <c r="F43" s="20"/>
      <c r="G43" s="20"/>
      <c r="H43" s="52"/>
      <c r="J43" s="23"/>
      <c r="K43" s="19"/>
      <c r="L43" s="20"/>
      <c r="M43" s="20"/>
      <c r="N43" s="20"/>
      <c r="O43" s="20"/>
      <c r="P43" s="20"/>
      <c r="Q43" s="52"/>
    </row>
    <row r="44" spans="1:17">
      <c r="A44" s="23"/>
      <c r="B44" s="29" t="s">
        <v>19</v>
      </c>
      <c r="C44" s="25">
        <f>SUM(C39:C43)</f>
        <v>547</v>
      </c>
      <c r="D44" s="25">
        <f t="shared" ref="D44" si="29">SUM(D39:D43)</f>
        <v>598</v>
      </c>
      <c r="E44" s="25">
        <f>SUM(E39:E43)</f>
        <v>569</v>
      </c>
      <c r="F44" s="25">
        <f>SUM(F39:F43)</f>
        <v>1714</v>
      </c>
      <c r="G44" s="25"/>
      <c r="H44" s="52"/>
      <c r="J44" s="23"/>
      <c r="K44" s="29" t="s">
        <v>19</v>
      </c>
      <c r="L44" s="25">
        <f>SUM(L39:L43)</f>
        <v>586</v>
      </c>
      <c r="M44" s="25">
        <f t="shared" ref="M44:O44" si="30">SUM(M39:M43)</f>
        <v>648</v>
      </c>
      <c r="N44" s="25">
        <f t="shared" si="30"/>
        <v>651</v>
      </c>
      <c r="O44" s="25">
        <f t="shared" si="30"/>
        <v>1885</v>
      </c>
      <c r="P44" s="25"/>
      <c r="Q44" s="52"/>
    </row>
    <row r="45" spans="1:17">
      <c r="A45" s="23"/>
      <c r="B45" s="19"/>
      <c r="C45" s="20" t="str">
        <f>IF(C44&gt;L44,"Won", IF(C44&lt;L44,"Lost","Tied"))</f>
        <v>Lost</v>
      </c>
      <c r="D45" s="20" t="str">
        <f>IF(D44&gt;M44,"Won", IF(D44&lt;M44,"Lost","Tied"))</f>
        <v>Lost</v>
      </c>
      <c r="E45" s="20" t="str">
        <f>IF(E44&gt;N44,"Won", IF(E44&lt;N44,"Lost","Tied"))</f>
        <v>Lost</v>
      </c>
      <c r="F45" s="20" t="str">
        <f>IF(F44&gt;O44,"Won", IF(F44&lt;O44,"Lost","Tied"))</f>
        <v>Lost</v>
      </c>
      <c r="G45" s="20"/>
      <c r="H45" s="26"/>
      <c r="J45" s="23"/>
      <c r="K45" s="19"/>
      <c r="L45" s="20" t="str">
        <f>IF(L44&gt;C44,"Won", IF(L44&lt;C44,"Lost","Tied"))</f>
        <v>Won</v>
      </c>
      <c r="M45" s="20" t="str">
        <f>IF(M44&gt;D44,"Won", IF(M44&lt;D44,"Lost","Tied"))</f>
        <v>Won</v>
      </c>
      <c r="N45" s="20" t="str">
        <f>IF(N44&gt;E44,"Won", IF(N44&lt;E44,"Lost","Tied"))</f>
        <v>Won</v>
      </c>
      <c r="O45" s="20" t="str">
        <f>IF(O44&gt;F44,"Won", IF(O44&lt;F44,"Lost","Tied"))</f>
        <v>Won</v>
      </c>
      <c r="P45" s="20"/>
      <c r="Q45" s="26"/>
    </row>
    <row r="46" spans="1:17">
      <c r="A46" s="23"/>
      <c r="B46" s="24" t="s">
        <v>20</v>
      </c>
      <c r="C46" s="30">
        <f>SUM((IF(C45="Won", "1", IF(C45="Tied", "0.5","0"))), (IF(D45="Won", "1", IF(D45="Tied", "0.5","0"))), (IF(E45="Won", "1", IF(E45="Tied", "0.5","0"))), (IF(F45="Won", "1", IF(F45="Tied", "0.5","0"))))</f>
        <v>0</v>
      </c>
      <c r="D46" s="20"/>
      <c r="E46" s="20"/>
      <c r="F46" s="20"/>
      <c r="G46" s="20"/>
      <c r="H46" s="52"/>
      <c r="J46" s="23"/>
      <c r="K46" s="24" t="s">
        <v>20</v>
      </c>
      <c r="L46" s="30">
        <f>SUM((IF(L45="Won", "1", IF(L45="Tied", "0.5","0"))), (IF(M45="Won", "1", IF(M45="Tied", "0.5","0"))), (IF(N45="Won", "1", IF(N45="Tied", "0.5","0"))), (IF(O45="Won", "1", IF(O45="Tied", "0.5","0"))))</f>
        <v>4</v>
      </c>
      <c r="M46" s="20"/>
      <c r="N46" s="20"/>
      <c r="O46" s="20"/>
      <c r="P46" s="20"/>
      <c r="Q46" s="52"/>
    </row>
    <row r="47" spans="1:17">
      <c r="A47" s="23"/>
      <c r="B47" s="19"/>
      <c r="C47" s="20"/>
      <c r="D47" s="20"/>
      <c r="E47" s="20"/>
      <c r="F47" s="20"/>
      <c r="G47" s="20"/>
      <c r="H47" s="52"/>
      <c r="J47" s="23"/>
      <c r="K47" s="19"/>
      <c r="L47" s="20"/>
      <c r="M47" s="20"/>
      <c r="N47" s="20"/>
      <c r="O47" s="20"/>
      <c r="P47" s="20"/>
      <c r="Q47" s="52"/>
    </row>
    <row r="48" spans="1:17" ht="13.5" thickBot="1">
      <c r="A48" s="31"/>
      <c r="B48" s="32" t="s">
        <v>21</v>
      </c>
      <c r="C48" s="33">
        <f>'Week 1'!C24+C46</f>
        <v>2.5</v>
      </c>
      <c r="D48" s="34"/>
      <c r="E48" s="35"/>
      <c r="F48" s="35"/>
      <c r="G48" s="35"/>
      <c r="H48" s="36"/>
      <c r="I48" s="45"/>
      <c r="J48" s="31"/>
      <c r="K48" s="32" t="s">
        <v>21</v>
      </c>
      <c r="L48" s="33">
        <f>'Week 1'!L72+L46</f>
        <v>7</v>
      </c>
      <c r="M48" s="34"/>
      <c r="N48" s="35"/>
      <c r="O48" s="35"/>
      <c r="P48" s="35"/>
      <c r="Q48" s="36"/>
    </row>
    <row r="50" spans="1:18" ht="13.5" thickBot="1"/>
    <row r="51" spans="1:18" s="3" customFormat="1" ht="18">
      <c r="A51" s="73" t="s">
        <v>66</v>
      </c>
      <c r="B51" s="74"/>
      <c r="C51" s="74"/>
      <c r="D51" s="74"/>
      <c r="E51" s="71" t="s">
        <v>104</v>
      </c>
      <c r="F51" s="72"/>
      <c r="G51" s="46" t="s">
        <v>9</v>
      </c>
      <c r="H51" s="15"/>
      <c r="I51" s="4"/>
      <c r="J51" s="73" t="s">
        <v>73</v>
      </c>
      <c r="K51" s="74"/>
      <c r="L51" s="71"/>
      <c r="M51" s="72"/>
      <c r="N51" s="71" t="s">
        <v>39</v>
      </c>
      <c r="O51" s="72"/>
      <c r="P51" s="37" t="s">
        <v>8</v>
      </c>
      <c r="Q51" s="15"/>
    </row>
    <row r="52" spans="1:18" s="2" customFormat="1" ht="25.5">
      <c r="A52" s="41" t="s">
        <v>23</v>
      </c>
      <c r="B52" s="57" t="s">
        <v>22</v>
      </c>
      <c r="C52" s="13" t="s">
        <v>1</v>
      </c>
      <c r="D52" s="13" t="s">
        <v>2</v>
      </c>
      <c r="E52" s="13" t="s">
        <v>3</v>
      </c>
      <c r="F52" s="13" t="s">
        <v>32</v>
      </c>
      <c r="G52" s="13" t="s">
        <v>25</v>
      </c>
      <c r="H52" s="17" t="s">
        <v>24</v>
      </c>
      <c r="I52" s="5"/>
      <c r="J52" s="41" t="s">
        <v>23</v>
      </c>
      <c r="K52" s="14" t="s">
        <v>22</v>
      </c>
      <c r="L52" s="13" t="s">
        <v>1</v>
      </c>
      <c r="M52" s="13" t="s">
        <v>2</v>
      </c>
      <c r="N52" s="13" t="s">
        <v>3</v>
      </c>
      <c r="O52" s="13" t="s">
        <v>32</v>
      </c>
      <c r="P52" s="13" t="s">
        <v>25</v>
      </c>
      <c r="Q52" s="17" t="s">
        <v>24</v>
      </c>
    </row>
    <row r="53" spans="1:18">
      <c r="A53" s="28">
        <f>'Week 1'!Q5</f>
        <v>98</v>
      </c>
      <c r="B53" s="54" t="s">
        <v>61</v>
      </c>
      <c r="C53" s="6">
        <v>81</v>
      </c>
      <c r="D53" s="6">
        <v>113</v>
      </c>
      <c r="E53" s="6">
        <v>114</v>
      </c>
      <c r="F53" s="25">
        <f>SUM(C53:E53)</f>
        <v>308</v>
      </c>
      <c r="G53" s="25">
        <f>INT(AVERAGE(C53:E53))</f>
        <v>102</v>
      </c>
      <c r="H53" s="56">
        <f>INT(AVERAGE('Week 1'!L5:N5,C53:E53))</f>
        <v>100</v>
      </c>
      <c r="I53" s="6"/>
      <c r="J53" s="28">
        <f>'Week 1'!H101</f>
        <v>122</v>
      </c>
      <c r="K53" s="9" t="s">
        <v>0</v>
      </c>
      <c r="L53" s="20">
        <v>129</v>
      </c>
      <c r="M53" s="20">
        <v>136</v>
      </c>
      <c r="N53" s="22">
        <v>143</v>
      </c>
      <c r="O53" s="20">
        <f>SUM(L53:N53)</f>
        <v>408</v>
      </c>
      <c r="P53" s="25">
        <f>INT(AVERAGE(L53:N53))</f>
        <v>136</v>
      </c>
      <c r="Q53" s="56">
        <f>INT(AVERAGE('Week 1'!C101:E101,L53:N53))</f>
        <v>129</v>
      </c>
      <c r="R53" s="6"/>
    </row>
    <row r="54" spans="1:18">
      <c r="A54" s="28">
        <f>'Week 1'!Q6</f>
        <v>129</v>
      </c>
      <c r="B54" s="54" t="s">
        <v>68</v>
      </c>
      <c r="C54" s="6">
        <v>109</v>
      </c>
      <c r="D54" s="6">
        <v>140</v>
      </c>
      <c r="E54" s="6">
        <v>174</v>
      </c>
      <c r="F54" s="25">
        <f>SUM(C54:E54)</f>
        <v>423</v>
      </c>
      <c r="G54" s="25">
        <f t="shared" ref="G54" si="31">INT(AVERAGE(C54:E54))</f>
        <v>141</v>
      </c>
      <c r="H54" s="56">
        <f>INT(AVERAGE('Week 1'!L6:N6,C54:E54))</f>
        <v>135</v>
      </c>
      <c r="I54" s="6"/>
      <c r="J54" s="28">
        <f>'Week 1'!H102</f>
        <v>176</v>
      </c>
      <c r="K54" s="9" t="s">
        <v>7</v>
      </c>
      <c r="L54" s="20">
        <v>170</v>
      </c>
      <c r="M54" s="20">
        <v>186</v>
      </c>
      <c r="N54" s="20">
        <v>188</v>
      </c>
      <c r="O54" s="20">
        <f>SUM(L54:N54)</f>
        <v>544</v>
      </c>
      <c r="P54" s="25">
        <f t="shared" ref="P54" si="32">INT(AVERAGE(L54:N54))</f>
        <v>181</v>
      </c>
      <c r="Q54" s="56">
        <f>INT(AVERAGE('Week 1'!C102:E102,L54:N54))</f>
        <v>178</v>
      </c>
      <c r="R54" s="6"/>
    </row>
    <row r="55" spans="1:18">
      <c r="A55" s="28">
        <f>'Week 1'!Q7</f>
        <v>117</v>
      </c>
      <c r="B55" s="54" t="s">
        <v>62</v>
      </c>
      <c r="C55" s="6">
        <v>138</v>
      </c>
      <c r="D55" s="6">
        <v>128</v>
      </c>
      <c r="E55" s="6">
        <v>144</v>
      </c>
      <c r="F55" s="25">
        <f>SUM(C55:E55)</f>
        <v>410</v>
      </c>
      <c r="G55" s="25">
        <f>INT(AVERAGE(C55:E55))</f>
        <v>136</v>
      </c>
      <c r="H55" s="56">
        <f>INT(AVERAGE('Week 1'!L7:N7,C55:E55))</f>
        <v>127</v>
      </c>
      <c r="I55" s="6"/>
      <c r="J55" s="18"/>
      <c r="K55" s="42" t="s">
        <v>6</v>
      </c>
      <c r="L55" s="20">
        <v>196</v>
      </c>
      <c r="M55" s="20">
        <v>206</v>
      </c>
      <c r="N55" s="20">
        <v>178</v>
      </c>
      <c r="O55" s="20">
        <f t="shared" ref="O55" si="33">SUM(L55:N55)</f>
        <v>580</v>
      </c>
      <c r="P55" s="25">
        <f>INT(AVERAGE(L55:N55))</f>
        <v>193</v>
      </c>
      <c r="Q55" s="56">
        <f>INT(AVERAGE('Week 1'!C103:E103,L55:N55))</f>
        <v>193</v>
      </c>
      <c r="R55" s="6"/>
    </row>
    <row r="56" spans="1:18">
      <c r="A56" s="18"/>
      <c r="C56"/>
      <c r="D56"/>
      <c r="E56"/>
      <c r="F56"/>
      <c r="G56"/>
      <c r="H56" s="21"/>
      <c r="I56" s="6"/>
      <c r="J56" s="18"/>
      <c r="K56" s="42"/>
      <c r="Q56" s="21"/>
      <c r="R56" s="6"/>
    </row>
    <row r="57" spans="1:18">
      <c r="A57" s="18"/>
      <c r="C57"/>
      <c r="D57"/>
      <c r="E57"/>
      <c r="F57"/>
      <c r="G57"/>
      <c r="H57" s="21"/>
      <c r="J57" s="18"/>
      <c r="K57" s="19"/>
      <c r="L57" s="20"/>
      <c r="M57" s="20"/>
      <c r="N57" s="20"/>
      <c r="O57" s="20"/>
      <c r="P57" s="25"/>
      <c r="Q57" s="21"/>
    </row>
    <row r="58" spans="1:18">
      <c r="A58" s="38"/>
      <c r="C58"/>
      <c r="D58"/>
      <c r="E58"/>
      <c r="F58"/>
      <c r="G58"/>
      <c r="H58" s="21"/>
      <c r="J58" s="23"/>
      <c r="K58" s="19"/>
      <c r="L58" s="20"/>
      <c r="M58" s="20"/>
      <c r="N58" s="20"/>
      <c r="O58" s="20"/>
      <c r="P58" s="20"/>
      <c r="Q58" s="21"/>
    </row>
    <row r="59" spans="1:18">
      <c r="A59" s="23"/>
      <c r="B59" s="24" t="s">
        <v>17</v>
      </c>
      <c r="C59" s="25">
        <f>SUM(C53:C57)</f>
        <v>328</v>
      </c>
      <c r="D59" s="25">
        <f>SUM(D53:D57)</f>
        <v>381</v>
      </c>
      <c r="E59" s="25">
        <f t="shared" ref="E59:F59" si="34">SUM(E53:E57)</f>
        <v>432</v>
      </c>
      <c r="F59" s="25">
        <f t="shared" si="34"/>
        <v>1141</v>
      </c>
      <c r="G59" s="25"/>
      <c r="H59" s="26"/>
      <c r="J59" s="23"/>
      <c r="K59" s="24" t="s">
        <v>17</v>
      </c>
      <c r="L59" s="25">
        <f>SUM(L53:L57)</f>
        <v>495</v>
      </c>
      <c r="M59" s="25">
        <f t="shared" ref="M59" si="35">SUM(M53:M57)</f>
        <v>528</v>
      </c>
      <c r="N59" s="25">
        <f>SUM(N53:N57)</f>
        <v>509</v>
      </c>
      <c r="O59" s="25">
        <f>SUM(O53:O57)</f>
        <v>1532</v>
      </c>
      <c r="P59" s="25"/>
      <c r="Q59" s="26"/>
    </row>
    <row r="60" spans="1:18">
      <c r="A60" s="23"/>
      <c r="B60" s="19"/>
      <c r="C60" s="25"/>
      <c r="D60" s="25"/>
      <c r="E60" s="25"/>
      <c r="F60" s="25"/>
      <c r="G60" s="25"/>
      <c r="H60" s="21"/>
      <c r="J60" s="23"/>
      <c r="K60" s="19"/>
      <c r="L60" s="25"/>
      <c r="M60" s="25"/>
      <c r="N60" s="25"/>
      <c r="O60" s="25"/>
      <c r="P60" s="25"/>
      <c r="Q60" s="21"/>
    </row>
    <row r="61" spans="1:18">
      <c r="A61" s="23"/>
      <c r="B61" s="19"/>
      <c r="C61" s="20"/>
      <c r="D61" s="20"/>
      <c r="E61" s="20"/>
      <c r="F61" s="20"/>
      <c r="G61" s="20"/>
      <c r="H61" s="52"/>
      <c r="J61" s="23"/>
      <c r="K61" s="19"/>
      <c r="L61" s="20"/>
      <c r="M61" s="20"/>
      <c r="N61" s="20"/>
      <c r="O61" s="20"/>
      <c r="P61" s="20"/>
      <c r="Q61" s="52"/>
    </row>
    <row r="62" spans="1:18" s="2" customFormat="1" ht="25.5">
      <c r="A62" s="16" t="s">
        <v>16</v>
      </c>
      <c r="B62" s="14" t="s">
        <v>22</v>
      </c>
      <c r="C62" s="13" t="s">
        <v>1</v>
      </c>
      <c r="D62" s="13" t="s">
        <v>2</v>
      </c>
      <c r="E62" s="13" t="s">
        <v>3</v>
      </c>
      <c r="F62" s="13" t="s">
        <v>33</v>
      </c>
      <c r="G62" s="13" t="s">
        <v>18</v>
      </c>
      <c r="H62" s="50"/>
      <c r="I62" s="5"/>
      <c r="J62" s="16" t="s">
        <v>16</v>
      </c>
      <c r="K62" s="14" t="s">
        <v>22</v>
      </c>
      <c r="L62" s="13" t="s">
        <v>1</v>
      </c>
      <c r="M62" s="13" t="s">
        <v>2</v>
      </c>
      <c r="N62" s="13" t="s">
        <v>3</v>
      </c>
      <c r="O62" s="13" t="s">
        <v>33</v>
      </c>
      <c r="P62" s="13" t="s">
        <v>18</v>
      </c>
      <c r="Q62" s="50"/>
    </row>
    <row r="63" spans="1:18">
      <c r="A63" s="28">
        <f>IF(A53&gt;=200, "0", 200-A53)</f>
        <v>102</v>
      </c>
      <c r="B63" s="9" t="s">
        <v>61</v>
      </c>
      <c r="C63" s="25">
        <f t="shared" ref="C63:E65" si="36">$A63+C53</f>
        <v>183</v>
      </c>
      <c r="D63" s="25">
        <f t="shared" si="36"/>
        <v>215</v>
      </c>
      <c r="E63" s="25">
        <f t="shared" si="36"/>
        <v>216</v>
      </c>
      <c r="F63" s="25">
        <f>SUM(C63:E63)</f>
        <v>614</v>
      </c>
      <c r="G63" s="25">
        <f>IF(H53&gt;=200, "0", 200-H53)</f>
        <v>100</v>
      </c>
      <c r="H63" s="43"/>
      <c r="J63" s="28">
        <f>IF(J53&gt;=200, "0", 200-J53)</f>
        <v>78</v>
      </c>
      <c r="K63" s="9" t="s">
        <v>0</v>
      </c>
      <c r="L63" s="25">
        <f t="shared" ref="L63:N64" si="37">$J63+L53</f>
        <v>207</v>
      </c>
      <c r="M63" s="25">
        <f t="shared" si="37"/>
        <v>214</v>
      </c>
      <c r="N63" s="25">
        <f t="shared" si="37"/>
        <v>221</v>
      </c>
      <c r="O63" s="25">
        <f>SUM(L63:N63)</f>
        <v>642</v>
      </c>
      <c r="P63" s="25">
        <f>IF(Q53&gt;=200, "0", 200-Q53)</f>
        <v>71</v>
      </c>
      <c r="Q63" s="52"/>
    </row>
    <row r="64" spans="1:18">
      <c r="A64" s="28">
        <f t="shared" ref="A64:A65" si="38">IF(A54&gt;=200, "0", 200-A54)</f>
        <v>71</v>
      </c>
      <c r="B64" s="54" t="s">
        <v>68</v>
      </c>
      <c r="C64" s="25">
        <f t="shared" si="36"/>
        <v>180</v>
      </c>
      <c r="D64" s="25">
        <f t="shared" si="36"/>
        <v>211</v>
      </c>
      <c r="E64" s="25">
        <f t="shared" si="36"/>
        <v>245</v>
      </c>
      <c r="F64" s="25">
        <f>SUM(C64:E64)</f>
        <v>636</v>
      </c>
      <c r="G64" s="25">
        <f>IF(H54&gt;=200, "0", 200-H54)</f>
        <v>65</v>
      </c>
      <c r="H64" s="43"/>
      <c r="J64" s="28">
        <f>IF(J54&gt;=200, "0", 200-J54)</f>
        <v>24</v>
      </c>
      <c r="K64" s="9" t="s">
        <v>7</v>
      </c>
      <c r="L64" s="25">
        <f t="shared" si="37"/>
        <v>194</v>
      </c>
      <c r="M64" s="25">
        <f t="shared" si="37"/>
        <v>210</v>
      </c>
      <c r="N64" s="25">
        <f t="shared" si="37"/>
        <v>212</v>
      </c>
      <c r="O64" s="25">
        <f t="shared" ref="O64" si="39">SUM(L64:N64)</f>
        <v>616</v>
      </c>
      <c r="P64" s="25">
        <f>IF(Q54&gt;=200, "0", 200-Q54)</f>
        <v>22</v>
      </c>
      <c r="Q64" s="52"/>
    </row>
    <row r="65" spans="1:17">
      <c r="A65" s="28">
        <f t="shared" si="38"/>
        <v>83</v>
      </c>
      <c r="B65" s="9" t="s">
        <v>62</v>
      </c>
      <c r="C65" s="25">
        <f t="shared" si="36"/>
        <v>221</v>
      </c>
      <c r="D65" s="25">
        <f t="shared" si="36"/>
        <v>211</v>
      </c>
      <c r="E65" s="25">
        <f t="shared" si="36"/>
        <v>227</v>
      </c>
      <c r="F65" s="25">
        <f>SUM(C65:E65)</f>
        <v>659</v>
      </c>
      <c r="G65" s="25">
        <f>IF(H55&gt;=200, "0", 200-H55)</f>
        <v>73</v>
      </c>
      <c r="H65" s="43"/>
      <c r="J65" s="28">
        <f>IF(Q55&gt;=200, "0", 200-Q55)</f>
        <v>7</v>
      </c>
      <c r="K65" s="42" t="s">
        <v>6</v>
      </c>
      <c r="L65" s="25">
        <f>($J65+L55)</f>
        <v>203</v>
      </c>
      <c r="M65" s="25">
        <f t="shared" ref="M65:N65" si="40">($J65+M55)</f>
        <v>213</v>
      </c>
      <c r="N65" s="25">
        <f t="shared" si="40"/>
        <v>185</v>
      </c>
      <c r="O65" s="25">
        <f>SUM(L65:N65)</f>
        <v>601</v>
      </c>
      <c r="P65" s="25">
        <f>IF(Q55&gt;=200, "0", 200-Q55)</f>
        <v>7</v>
      </c>
      <c r="Q65" s="52"/>
    </row>
    <row r="66" spans="1:17">
      <c r="A66" s="23"/>
      <c r="C66"/>
      <c r="D66"/>
      <c r="E66"/>
      <c r="F66"/>
      <c r="G66"/>
      <c r="H66" s="43"/>
      <c r="J66" s="28"/>
      <c r="K66" s="19"/>
      <c r="L66" s="25"/>
      <c r="M66" s="25"/>
      <c r="N66" s="25"/>
      <c r="O66" s="25"/>
      <c r="P66" s="25"/>
      <c r="Q66" s="52"/>
    </row>
    <row r="67" spans="1:17">
      <c r="A67" s="23"/>
      <c r="B67" s="19"/>
      <c r="C67" s="20"/>
      <c r="D67" s="20"/>
      <c r="E67" s="20"/>
      <c r="F67" s="20"/>
      <c r="G67" s="20"/>
      <c r="H67" s="52"/>
      <c r="J67" s="23"/>
      <c r="K67" s="19"/>
      <c r="L67" s="20"/>
      <c r="M67" s="20"/>
      <c r="N67" s="20"/>
      <c r="O67" s="20"/>
      <c r="P67" s="20"/>
      <c r="Q67" s="52"/>
    </row>
    <row r="68" spans="1:17">
      <c r="A68" s="23"/>
      <c r="B68" s="29" t="s">
        <v>19</v>
      </c>
      <c r="C68" s="25">
        <f>SUM(C63:C67)</f>
        <v>584</v>
      </c>
      <c r="D68" s="25">
        <f>SUM(D63:D67)</f>
        <v>637</v>
      </c>
      <c r="E68" s="25">
        <f t="shared" ref="E68" si="41">SUM(E63:E67)</f>
        <v>688</v>
      </c>
      <c r="F68" s="25">
        <f>SUM(F63:F67)</f>
        <v>1909</v>
      </c>
      <c r="G68" s="25"/>
      <c r="H68" s="52"/>
      <c r="J68" s="23"/>
      <c r="K68" s="29" t="s">
        <v>19</v>
      </c>
      <c r="L68" s="25">
        <f>SUM(L63:L67)</f>
        <v>604</v>
      </c>
      <c r="M68" s="25">
        <f t="shared" ref="M68:N68" si="42">SUM(M63:M67)</f>
        <v>637</v>
      </c>
      <c r="N68" s="25">
        <f t="shared" si="42"/>
        <v>618</v>
      </c>
      <c r="O68" s="25">
        <f>SUM(O63:O67)</f>
        <v>1859</v>
      </c>
      <c r="P68" s="25"/>
      <c r="Q68" s="52"/>
    </row>
    <row r="69" spans="1:17">
      <c r="A69" s="23"/>
      <c r="B69" s="19"/>
      <c r="C69" s="20" t="str">
        <f>IF(C68&gt;L68,"Won", IF(C68&lt;L68,"Lost","Tied"))</f>
        <v>Lost</v>
      </c>
      <c r="D69" s="20" t="str">
        <f>IF(D68&gt;M68,"Won", IF(D68&lt;M68,"Lost","Tied"))</f>
        <v>Tied</v>
      </c>
      <c r="E69" s="20" t="str">
        <f>IF(E68&gt;N68,"Won", IF(E68&lt;N68,"Lost","Tied"))</f>
        <v>Won</v>
      </c>
      <c r="F69" s="20" t="str">
        <f>IF(F68&gt;O68,"Won", IF(F68&lt;O68,"Lost","Tied"))</f>
        <v>Won</v>
      </c>
      <c r="G69" s="20"/>
      <c r="H69" s="26"/>
      <c r="J69" s="23"/>
      <c r="K69" s="19"/>
      <c r="L69" s="20" t="str">
        <f>IF(L68&gt;C68,"Won", IF(L68&lt;C68,"Lost","Tied"))</f>
        <v>Won</v>
      </c>
      <c r="M69" s="20" t="str">
        <f>IF(M68&gt;D68,"Won", IF(M68&lt;D68,"Lost","Tied"))</f>
        <v>Tied</v>
      </c>
      <c r="N69" s="20" t="str">
        <f>IF(N68&gt;E68,"Won", IF(N68&lt;E68,"Lost","Tied"))</f>
        <v>Lost</v>
      </c>
      <c r="O69" s="20" t="str">
        <f>IF(O68&gt;F68,"Won", IF(O68&lt;F68,"Lost","Tied"))</f>
        <v>Lost</v>
      </c>
      <c r="P69" s="20"/>
      <c r="Q69" s="26"/>
    </row>
    <row r="70" spans="1:17">
      <c r="A70" s="23"/>
      <c r="B70" s="24" t="s">
        <v>20</v>
      </c>
      <c r="C70" s="30">
        <f>SUM((IF(C69="Won", "1", IF(C69="Tied", "0.5","0"))), (IF(D69="Won", "1", IF(D69="Tied", "0.5","0"))), (IF(E69="Won", "1", IF(E69="Tied", "0.5","0"))), (IF(F69="Won", "1", IF(F69="Tied", "0.5","0"))))</f>
        <v>2.5</v>
      </c>
      <c r="D70" s="20"/>
      <c r="E70" s="20"/>
      <c r="F70" s="20"/>
      <c r="G70" s="20"/>
      <c r="H70" s="52"/>
      <c r="J70" s="23"/>
      <c r="K70" s="24" t="s">
        <v>20</v>
      </c>
      <c r="L70" s="30">
        <f>SUM((IF(L69="Won", "1", IF(L69="Tied", "0.5","0"))), (IF(M69="Won", "1", IF(M69="Tied", "0.5","0"))), (IF(N69="Won", "1", IF(N69="Tied", "0.5","0"))), (IF(O69="Won", "1", IF(O69="Tied", "0.5","0"))))</f>
        <v>1.5</v>
      </c>
      <c r="M70" s="20"/>
      <c r="N70" s="20"/>
      <c r="O70" s="20"/>
      <c r="P70" s="20"/>
      <c r="Q70" s="52"/>
    </row>
    <row r="71" spans="1:17">
      <c r="A71" s="23"/>
      <c r="B71" s="19"/>
      <c r="C71" s="20"/>
      <c r="D71" s="20"/>
      <c r="E71" s="20"/>
      <c r="F71" s="20"/>
      <c r="G71" s="20"/>
      <c r="H71" s="52"/>
      <c r="J71" s="23"/>
      <c r="K71" s="19"/>
      <c r="L71" s="20"/>
      <c r="M71" s="20"/>
      <c r="N71" s="20"/>
      <c r="O71" s="20"/>
      <c r="P71" s="20"/>
      <c r="Q71" s="52"/>
    </row>
    <row r="72" spans="1:17" ht="13.5" thickBot="1">
      <c r="A72" s="31"/>
      <c r="B72" s="32" t="s">
        <v>21</v>
      </c>
      <c r="C72" s="33">
        <f>'Week 1'!L24+C70</f>
        <v>4</v>
      </c>
      <c r="D72" s="34"/>
      <c r="E72" s="35"/>
      <c r="F72" s="35"/>
      <c r="G72" s="35"/>
      <c r="H72" s="36"/>
      <c r="I72" s="45"/>
      <c r="J72" s="31"/>
      <c r="K72" s="32" t="s">
        <v>21</v>
      </c>
      <c r="L72" s="33">
        <f>'Week 1'!C120+L70</f>
        <v>3.5</v>
      </c>
      <c r="M72" s="34"/>
      <c r="N72" s="35"/>
      <c r="O72" s="35"/>
      <c r="P72" s="35"/>
      <c r="Q72" s="36"/>
    </row>
    <row r="74" spans="1:17" ht="13.5" thickBot="1"/>
    <row r="75" spans="1:17" ht="18">
      <c r="A75" s="73" t="s">
        <v>67</v>
      </c>
      <c r="B75" s="74"/>
      <c r="C75" s="71"/>
      <c r="D75" s="72"/>
      <c r="E75" s="71" t="s">
        <v>69</v>
      </c>
      <c r="F75" s="72"/>
      <c r="G75" s="37" t="s">
        <v>13</v>
      </c>
      <c r="H75" s="15"/>
      <c r="I75" s="3"/>
      <c r="J75" s="73" t="s">
        <v>80</v>
      </c>
      <c r="K75" s="77"/>
      <c r="L75" s="77"/>
      <c r="M75" s="77"/>
      <c r="N75" s="71" t="s">
        <v>70</v>
      </c>
      <c r="O75" s="72"/>
      <c r="P75" s="37" t="s">
        <v>85</v>
      </c>
      <c r="Q75" s="15"/>
    </row>
    <row r="76" spans="1:17" ht="25.5">
      <c r="A76" s="41" t="s">
        <v>23</v>
      </c>
      <c r="B76" s="14" t="s">
        <v>22</v>
      </c>
      <c r="C76" s="13" t="s">
        <v>1</v>
      </c>
      <c r="D76" s="13" t="s">
        <v>2</v>
      </c>
      <c r="E76" s="13" t="s">
        <v>3</v>
      </c>
      <c r="F76" s="13" t="s">
        <v>32</v>
      </c>
      <c r="G76" s="13" t="s">
        <v>25</v>
      </c>
      <c r="H76" s="17" t="s">
        <v>24</v>
      </c>
      <c r="I76" s="2"/>
      <c r="J76" s="41" t="s">
        <v>23</v>
      </c>
      <c r="K76" s="14" t="s">
        <v>22</v>
      </c>
      <c r="L76" s="13" t="s">
        <v>1</v>
      </c>
      <c r="M76" s="13" t="s">
        <v>2</v>
      </c>
      <c r="N76" s="13" t="s">
        <v>3</v>
      </c>
      <c r="O76" s="13" t="s">
        <v>32</v>
      </c>
      <c r="P76" s="13" t="s">
        <v>25</v>
      </c>
      <c r="Q76" s="17" t="s">
        <v>24</v>
      </c>
    </row>
    <row r="77" spans="1:17">
      <c r="A77" s="28">
        <f>'Week 1'!H53</f>
        <v>136</v>
      </c>
      <c r="B77" s="9" t="s">
        <v>42</v>
      </c>
      <c r="C77" s="20">
        <v>167</v>
      </c>
      <c r="D77" s="20">
        <v>137</v>
      </c>
      <c r="E77" s="20">
        <v>170</v>
      </c>
      <c r="F77" s="25">
        <f>SUM(C77:E77)</f>
        <v>474</v>
      </c>
      <c r="G77" s="25">
        <f>INT(AVERAGE(C77:E77))</f>
        <v>158</v>
      </c>
      <c r="H77" s="56">
        <f>INT(AVERAGE('Week 1'!C53:E53,C77:E77))</f>
        <v>147</v>
      </c>
      <c r="I77" s="6"/>
      <c r="J77" s="28">
        <f>'Week 1'!Q101</f>
        <v>69</v>
      </c>
      <c r="K77" s="42" t="s">
        <v>44</v>
      </c>
      <c r="L77" s="6">
        <v>92</v>
      </c>
      <c r="M77" s="6">
        <v>60</v>
      </c>
      <c r="N77" s="6">
        <v>55</v>
      </c>
      <c r="O77" s="25">
        <f>SUM(L77:N77)</f>
        <v>207</v>
      </c>
      <c r="P77" s="25">
        <f>INT(AVERAGE(L77:N77))</f>
        <v>69</v>
      </c>
      <c r="Q77" s="56">
        <f>INT(AVERAGE('Week 1'!L101:N101,L77:N77))</f>
        <v>69</v>
      </c>
    </row>
    <row r="78" spans="1:17">
      <c r="A78" s="18"/>
      <c r="B78" s="9" t="s">
        <v>11</v>
      </c>
      <c r="C78" s="20">
        <v>144</v>
      </c>
      <c r="D78" s="20">
        <v>192</v>
      </c>
      <c r="E78" s="20">
        <v>185</v>
      </c>
      <c r="F78" s="25">
        <f>SUM(C78:E78)</f>
        <v>521</v>
      </c>
      <c r="G78" s="25">
        <f t="shared" ref="G78" si="43">INT(AVERAGE(C78:E78))</f>
        <v>173</v>
      </c>
      <c r="H78" s="21">
        <f>G78</f>
        <v>173</v>
      </c>
      <c r="I78" s="6"/>
      <c r="J78" s="28">
        <f>'Week 1'!Q102</f>
        <v>95</v>
      </c>
      <c r="K78" t="s">
        <v>45</v>
      </c>
      <c r="L78" s="20">
        <v>89</v>
      </c>
      <c r="M78" s="20">
        <v>101</v>
      </c>
      <c r="N78" s="20">
        <v>94</v>
      </c>
      <c r="O78" s="25">
        <f t="shared" ref="O78:O79" si="44">SUM(L78:N78)</f>
        <v>284</v>
      </c>
      <c r="P78" s="25">
        <f>INT(AVERAGE(L78:N78))</f>
        <v>94</v>
      </c>
      <c r="Q78" s="56">
        <f>INT(AVERAGE('Week 1'!L102:N102,L78:N78))</f>
        <v>95</v>
      </c>
    </row>
    <row r="79" spans="1:17">
      <c r="B79" s="1" t="s">
        <v>58</v>
      </c>
      <c r="C79" s="20"/>
      <c r="D79" s="20"/>
      <c r="E79" s="20"/>
      <c r="F79" s="20"/>
      <c r="G79" s="25"/>
      <c r="H79" s="21"/>
      <c r="I79" s="6"/>
      <c r="J79" s="28">
        <f>'Week 1'!Q103</f>
        <v>121</v>
      </c>
      <c r="K79" s="9" t="s">
        <v>46</v>
      </c>
      <c r="L79" s="6">
        <v>89</v>
      </c>
      <c r="M79" s="6">
        <v>106</v>
      </c>
      <c r="N79" s="6">
        <v>88</v>
      </c>
      <c r="O79" s="25">
        <f t="shared" si="44"/>
        <v>283</v>
      </c>
      <c r="P79" s="25">
        <f t="shared" ref="P79" si="45">INT(AVERAGE(L79:N79))</f>
        <v>94</v>
      </c>
      <c r="Q79" s="56">
        <f>INT(AVERAGE('Week 1'!L103:N103,L79:N79))</f>
        <v>107</v>
      </c>
    </row>
    <row r="80" spans="1:17">
      <c r="A80" s="28">
        <f>'Week 1'!H57</f>
        <v>129</v>
      </c>
      <c r="B80" s="9" t="s">
        <v>59</v>
      </c>
      <c r="C80" s="20">
        <v>124</v>
      </c>
      <c r="D80" s="20">
        <v>115</v>
      </c>
      <c r="E80" s="20">
        <v>143</v>
      </c>
      <c r="F80" s="25">
        <f>SUM(C80:E80)</f>
        <v>382</v>
      </c>
      <c r="G80" s="25">
        <f>INT(AVERAGE(C80:E80))</f>
        <v>127</v>
      </c>
      <c r="H80" s="56">
        <f>INT(AVERAGE('Week 1'!C57:E57,C80:E80))</f>
        <v>128</v>
      </c>
      <c r="I80" s="6"/>
      <c r="J80" s="18"/>
      <c r="K80" s="1"/>
      <c r="L80" s="20"/>
      <c r="M80" s="20"/>
      <c r="N80" s="22"/>
      <c r="O80" s="20"/>
      <c r="P80" s="25"/>
      <c r="Q80" s="21"/>
    </row>
    <row r="81" spans="1:17">
      <c r="A81" s="18"/>
      <c r="H81" s="21"/>
      <c r="J81" s="18"/>
      <c r="L81" s="6"/>
      <c r="M81" s="6"/>
      <c r="N81" s="6"/>
      <c r="O81" s="20"/>
      <c r="P81" s="25"/>
      <c r="Q81" s="21"/>
    </row>
    <row r="82" spans="1:17">
      <c r="A82" s="18"/>
      <c r="B82" s="19"/>
      <c r="C82" s="20"/>
      <c r="D82" s="20"/>
      <c r="E82" s="20"/>
      <c r="F82" s="20"/>
      <c r="G82" s="20"/>
      <c r="H82" s="21"/>
      <c r="J82" s="18"/>
      <c r="L82" s="6"/>
      <c r="M82" s="6"/>
      <c r="N82" s="6"/>
      <c r="O82" s="20"/>
      <c r="P82" s="25"/>
      <c r="Q82" s="21"/>
    </row>
    <row r="83" spans="1:17">
      <c r="A83" s="23"/>
      <c r="B83" s="24" t="s">
        <v>17</v>
      </c>
      <c r="C83" s="25">
        <f>SUM(C77:C81)</f>
        <v>435</v>
      </c>
      <c r="D83" s="25">
        <f t="shared" ref="D83:F83" si="46">SUM(D77:D81)</f>
        <v>444</v>
      </c>
      <c r="E83" s="25">
        <f t="shared" si="46"/>
        <v>498</v>
      </c>
      <c r="F83" s="25">
        <f t="shared" si="46"/>
        <v>1377</v>
      </c>
      <c r="G83" s="25"/>
      <c r="H83" s="26"/>
      <c r="J83" s="23"/>
      <c r="K83" s="24" t="s">
        <v>17</v>
      </c>
      <c r="L83" s="25">
        <f>SUM(L77:L81)</f>
        <v>270</v>
      </c>
      <c r="M83" s="25">
        <f>SUM(M77:M81)</f>
        <v>267</v>
      </c>
      <c r="N83" s="25">
        <f>SUM(N77:N81)</f>
        <v>237</v>
      </c>
      <c r="O83" s="25">
        <f>SUM(O77:O81)</f>
        <v>774</v>
      </c>
      <c r="P83" s="25"/>
      <c r="Q83" s="26"/>
    </row>
    <row r="84" spans="1:17">
      <c r="A84" s="23"/>
      <c r="B84" s="19"/>
      <c r="C84" s="25"/>
      <c r="D84" s="25"/>
      <c r="E84" s="25"/>
      <c r="F84" s="25"/>
      <c r="G84" s="25"/>
      <c r="H84" s="21"/>
      <c r="J84" s="23"/>
      <c r="K84" s="19"/>
      <c r="L84" s="25"/>
      <c r="M84" s="25"/>
      <c r="N84" s="25"/>
      <c r="O84" s="25"/>
      <c r="P84" s="25"/>
      <c r="Q84" s="21"/>
    </row>
    <row r="85" spans="1:17">
      <c r="A85" s="23"/>
      <c r="B85" s="19"/>
      <c r="C85" s="20"/>
      <c r="D85" s="20"/>
      <c r="E85" s="20"/>
      <c r="F85" s="20"/>
      <c r="G85" s="20"/>
      <c r="H85" s="52"/>
      <c r="J85" s="23"/>
      <c r="K85" s="19"/>
      <c r="L85" s="20"/>
      <c r="M85" s="20"/>
      <c r="N85" s="20"/>
      <c r="O85" s="20"/>
      <c r="P85" s="20"/>
      <c r="Q85" s="52"/>
    </row>
    <row r="86" spans="1:17" ht="25.5">
      <c r="A86" s="16" t="s">
        <v>16</v>
      </c>
      <c r="B86" s="14" t="s">
        <v>22</v>
      </c>
      <c r="C86" s="13" t="s">
        <v>1</v>
      </c>
      <c r="D86" s="13" t="s">
        <v>2</v>
      </c>
      <c r="E86" s="13" t="s">
        <v>3</v>
      </c>
      <c r="F86" s="13" t="s">
        <v>33</v>
      </c>
      <c r="G86" s="13" t="s">
        <v>18</v>
      </c>
      <c r="H86" s="50"/>
      <c r="I86" s="2"/>
      <c r="J86" s="16" t="s">
        <v>16</v>
      </c>
      <c r="K86" s="14" t="s">
        <v>22</v>
      </c>
      <c r="L86" s="13" t="s">
        <v>1</v>
      </c>
      <c r="M86" s="13" t="s">
        <v>2</v>
      </c>
      <c r="N86" s="13" t="s">
        <v>3</v>
      </c>
      <c r="O86" s="13" t="s">
        <v>33</v>
      </c>
      <c r="P86" s="13" t="s">
        <v>18</v>
      </c>
      <c r="Q86" s="50"/>
    </row>
    <row r="87" spans="1:17">
      <c r="A87" s="28">
        <f>IF(A77&gt;=200, "0", 200-A77)</f>
        <v>64</v>
      </c>
      <c r="B87" s="9" t="s">
        <v>42</v>
      </c>
      <c r="C87" s="25">
        <f t="shared" ref="C87:E88" si="47">$A87+C77</f>
        <v>231</v>
      </c>
      <c r="D87" s="25">
        <f t="shared" si="47"/>
        <v>201</v>
      </c>
      <c r="E87" s="25">
        <f t="shared" si="47"/>
        <v>234</v>
      </c>
      <c r="F87" s="25">
        <f>SUM(C87:E87)</f>
        <v>666</v>
      </c>
      <c r="G87" s="25">
        <f>IF(H77&gt;=200, "0", 200-H77)</f>
        <v>53</v>
      </c>
      <c r="H87" s="52"/>
      <c r="J87" s="28">
        <f>IF(J77&gt;=200, "0", 200-J77)</f>
        <v>131</v>
      </c>
      <c r="K87" s="42" t="s">
        <v>44</v>
      </c>
      <c r="L87" s="25">
        <f t="shared" ref="L87:N89" si="48">$J87+L77</f>
        <v>223</v>
      </c>
      <c r="M87" s="25">
        <f t="shared" si="48"/>
        <v>191</v>
      </c>
      <c r="N87" s="25">
        <f t="shared" si="48"/>
        <v>186</v>
      </c>
      <c r="O87" s="25">
        <f>SUM(L87:N87)</f>
        <v>600</v>
      </c>
      <c r="P87" s="25">
        <f>IF(Q77&gt;=200, "0", 200-Q77)</f>
        <v>131</v>
      </c>
      <c r="Q87" s="43"/>
    </row>
    <row r="88" spans="1:17">
      <c r="A88" s="28">
        <f>IF(H78&gt;=200, "0", 200-H78)</f>
        <v>27</v>
      </c>
      <c r="B88" s="9" t="s">
        <v>11</v>
      </c>
      <c r="C88" s="25">
        <f t="shared" si="47"/>
        <v>171</v>
      </c>
      <c r="D88" s="25">
        <f t="shared" si="47"/>
        <v>219</v>
      </c>
      <c r="E88" s="25">
        <f t="shared" si="47"/>
        <v>212</v>
      </c>
      <c r="F88" s="25">
        <f>SUM(C88:E88)</f>
        <v>602</v>
      </c>
      <c r="G88" s="25">
        <f>IF(H78&gt;=200, "0", 200-H78)</f>
        <v>27</v>
      </c>
      <c r="H88" s="52"/>
      <c r="J88" s="28">
        <f t="shared" ref="J88:J89" si="49">IF(J78&gt;=200, "0", 200-J78)</f>
        <v>105</v>
      </c>
      <c r="K88" t="s">
        <v>45</v>
      </c>
      <c r="L88" s="25">
        <f t="shared" si="48"/>
        <v>194</v>
      </c>
      <c r="M88" s="25">
        <f t="shared" si="48"/>
        <v>206</v>
      </c>
      <c r="N88" s="25">
        <f t="shared" si="48"/>
        <v>199</v>
      </c>
      <c r="O88" s="25">
        <f>SUM(L88:N88)</f>
        <v>599</v>
      </c>
      <c r="P88" s="25">
        <f t="shared" ref="P88" si="50">IF(Q78&gt;=200, "0", 200-Q78)</f>
        <v>105</v>
      </c>
      <c r="Q88" s="43"/>
    </row>
    <row r="89" spans="1:17">
      <c r="A89" s="28">
        <f>IF(A80&gt;=200, "0", 200-A80)</f>
        <v>71</v>
      </c>
      <c r="B89" s="9" t="s">
        <v>59</v>
      </c>
      <c r="C89" s="25">
        <f>($A89+C80)</f>
        <v>195</v>
      </c>
      <c r="D89" s="25">
        <f>($A89+D80)</f>
        <v>186</v>
      </c>
      <c r="E89" s="25">
        <f>($A89+E80)</f>
        <v>214</v>
      </c>
      <c r="F89" s="25">
        <f>SUM(C89:E89)</f>
        <v>595</v>
      </c>
      <c r="G89" s="25">
        <f>IF(H80&gt;=200, "0", 200-H80)</f>
        <v>72</v>
      </c>
      <c r="H89" s="52"/>
      <c r="J89" s="28">
        <f t="shared" si="49"/>
        <v>79</v>
      </c>
      <c r="K89" s="9" t="s">
        <v>46</v>
      </c>
      <c r="L89" s="25">
        <f t="shared" si="48"/>
        <v>168</v>
      </c>
      <c r="M89" s="25">
        <f t="shared" si="48"/>
        <v>185</v>
      </c>
      <c r="N89" s="25">
        <f t="shared" si="48"/>
        <v>167</v>
      </c>
      <c r="O89" s="25">
        <f>SUM(L89:N89)</f>
        <v>520</v>
      </c>
      <c r="P89" s="25">
        <f>IF(Q79&gt;=200, "0", 200-Q79)</f>
        <v>93</v>
      </c>
      <c r="Q89" s="43"/>
    </row>
    <row r="90" spans="1:17">
      <c r="H90" s="52"/>
      <c r="J90" s="28"/>
      <c r="L90" s="25"/>
      <c r="M90" s="25"/>
      <c r="N90" s="25"/>
      <c r="O90" s="25"/>
      <c r="P90" s="25"/>
      <c r="Q90" s="43"/>
    </row>
    <row r="91" spans="1:17">
      <c r="A91" s="23"/>
      <c r="B91" s="19"/>
      <c r="C91" s="20"/>
      <c r="D91" s="20"/>
      <c r="E91" s="20"/>
      <c r="F91" s="20"/>
      <c r="G91" s="20"/>
      <c r="H91" s="52"/>
      <c r="J91" s="23"/>
      <c r="K91" s="19"/>
      <c r="L91" s="20"/>
      <c r="M91" s="20"/>
      <c r="N91" s="20"/>
      <c r="O91" s="20"/>
      <c r="P91" s="20"/>
      <c r="Q91" s="52"/>
    </row>
    <row r="92" spans="1:17">
      <c r="A92" s="23"/>
      <c r="B92" s="29" t="s">
        <v>19</v>
      </c>
      <c r="C92" s="25">
        <f>SUM(C87:C91)</f>
        <v>597</v>
      </c>
      <c r="D92" s="25">
        <f t="shared" ref="D92:E92" si="51">SUM(D87:D91)</f>
        <v>606</v>
      </c>
      <c r="E92" s="25">
        <f t="shared" si="51"/>
        <v>660</v>
      </c>
      <c r="F92" s="25">
        <f>SUM(F87:F91)</f>
        <v>1863</v>
      </c>
      <c r="G92" s="25"/>
      <c r="H92" s="52"/>
      <c r="J92" s="23"/>
      <c r="K92" s="29" t="s">
        <v>19</v>
      </c>
      <c r="L92" s="25">
        <f>SUM(L87:L91)</f>
        <v>585</v>
      </c>
      <c r="M92" s="25">
        <f t="shared" ref="M92" si="52">SUM(M87:M91)</f>
        <v>582</v>
      </c>
      <c r="N92" s="25">
        <f>SUM(N87:N91)</f>
        <v>552</v>
      </c>
      <c r="O92" s="25">
        <f>SUM(O87:O91)</f>
        <v>1719</v>
      </c>
      <c r="P92" s="25"/>
      <c r="Q92" s="52"/>
    </row>
    <row r="93" spans="1:17">
      <c r="A93" s="23"/>
      <c r="B93" s="19"/>
      <c r="C93" s="20" t="str">
        <f>IF(C92&gt;L92,"Won", IF(C92&lt;L92,"Lost","Tied"))</f>
        <v>Won</v>
      </c>
      <c r="D93" s="20" t="str">
        <f>IF(D92&gt;M92,"Won", IF(D92&lt;M92,"Lost","Tied"))</f>
        <v>Won</v>
      </c>
      <c r="E93" s="20" t="str">
        <f>IF(E92&gt;N92,"Won", IF(E92&lt;N92,"Lost","Tied"))</f>
        <v>Won</v>
      </c>
      <c r="F93" s="20" t="str">
        <f>IF(F92&gt;O92,"Won", IF(F92&lt;O92,"Lost","Tied"))</f>
        <v>Won</v>
      </c>
      <c r="G93" s="20"/>
      <c r="H93" s="26"/>
      <c r="J93" s="23"/>
      <c r="K93" s="19"/>
      <c r="L93" s="20" t="str">
        <f>IF(L92&gt;C92,"Won", IF(L92&lt;C92,"Lost","Tied"))</f>
        <v>Lost</v>
      </c>
      <c r="M93" s="20" t="str">
        <f>IF(M92&gt;D92,"Won", IF(M92&lt;D92,"Lost","Tied"))</f>
        <v>Lost</v>
      </c>
      <c r="N93" s="20" t="str">
        <f>IF(N92&gt;E92,"Won", IF(N92&lt;E92,"Lost","Tied"))</f>
        <v>Lost</v>
      </c>
      <c r="O93" s="20" t="str">
        <f>IF(O92&gt;F92,"Won", IF(O92&lt;F92,"Lost","Tied"))</f>
        <v>Lost</v>
      </c>
      <c r="P93" s="20"/>
      <c r="Q93" s="26"/>
    </row>
    <row r="94" spans="1:17">
      <c r="A94" s="23"/>
      <c r="B94" s="24" t="s">
        <v>20</v>
      </c>
      <c r="C94" s="30">
        <f>SUM((IF(C93="Won", "1", IF(C93="Tied", "0.5","0"))), (IF(D93="Won", "1", IF(D93="Tied", "0.5","0"))), (IF(E93="Won", "1", IF(E93="Tied", "0.5","0"))), (IF(F93="Won", "1", IF(F93="Tied", "0.5","0"))))</f>
        <v>4</v>
      </c>
      <c r="D94" s="20"/>
      <c r="E94" s="20"/>
      <c r="F94" s="20"/>
      <c r="G94" s="20"/>
      <c r="H94" s="52"/>
      <c r="J94" s="23"/>
      <c r="K94" s="24" t="s">
        <v>20</v>
      </c>
      <c r="L94" s="30">
        <f>SUM((IF(L93="Won", "1", IF(L93="Tied", "0.5","0"))), (IF(M93="Won", "1", IF(M93="Tied", "0.5","0"))), (IF(N93="Won", "1", IF(N93="Tied", "0.5","0"))), (IF(O93="Won", "1", IF(O93="Tied", "0.5","0"))))</f>
        <v>0</v>
      </c>
      <c r="M94" s="20"/>
      <c r="N94" s="20"/>
      <c r="O94" s="20"/>
      <c r="P94" s="20"/>
      <c r="Q94" s="52"/>
    </row>
    <row r="95" spans="1:17">
      <c r="A95" s="23"/>
      <c r="B95" s="19"/>
      <c r="C95" s="20"/>
      <c r="D95" s="20"/>
      <c r="E95" s="20"/>
      <c r="F95" s="20"/>
      <c r="G95" s="20"/>
      <c r="H95" s="52"/>
      <c r="J95" s="23"/>
      <c r="K95" s="19"/>
      <c r="L95" s="20"/>
      <c r="M95" s="20"/>
      <c r="N95" s="20"/>
      <c r="O95" s="20"/>
      <c r="P95" s="20"/>
      <c r="Q95" s="52"/>
    </row>
    <row r="96" spans="1:17" ht="13.5" thickBot="1">
      <c r="A96" s="31"/>
      <c r="B96" s="32" t="s">
        <v>21</v>
      </c>
      <c r="C96" s="33">
        <f>'Week 1'!C72+C94</f>
        <v>5</v>
      </c>
      <c r="D96" s="34"/>
      <c r="E96" s="35"/>
      <c r="F96" s="35"/>
      <c r="G96" s="35"/>
      <c r="H96" s="36"/>
      <c r="J96" s="31"/>
      <c r="K96" s="32" t="s">
        <v>21</v>
      </c>
      <c r="L96" s="33">
        <f>'Week 1'!L120+L94</f>
        <v>2</v>
      </c>
      <c r="M96" s="34"/>
      <c r="N96" s="35"/>
      <c r="O96" s="35"/>
      <c r="P96" s="35"/>
      <c r="Q96" s="36"/>
    </row>
    <row r="97" spans="1:17">
      <c r="A97" s="19"/>
      <c r="B97" s="39"/>
      <c r="C97" s="30"/>
      <c r="D97" s="40"/>
      <c r="E97" s="20"/>
      <c r="F97" s="20"/>
      <c r="G97" s="20"/>
      <c r="H97" s="20"/>
      <c r="J97" s="19"/>
      <c r="K97" s="39"/>
      <c r="L97" s="30"/>
      <c r="M97" s="40"/>
      <c r="N97" s="20"/>
      <c r="O97" s="20"/>
      <c r="P97" s="20"/>
      <c r="Q97" s="20"/>
    </row>
    <row r="98" spans="1:17" ht="13.5" thickBot="1"/>
    <row r="99" spans="1:17" ht="18">
      <c r="A99" s="73" t="s">
        <v>78</v>
      </c>
      <c r="B99" s="74"/>
      <c r="C99" s="74"/>
      <c r="D99" s="74"/>
      <c r="E99" s="71" t="s">
        <v>71</v>
      </c>
      <c r="F99" s="72"/>
      <c r="G99" s="46" t="s">
        <v>83</v>
      </c>
      <c r="H99" s="15"/>
      <c r="I99" s="4"/>
      <c r="J99" s="73" t="s">
        <v>90</v>
      </c>
      <c r="K99" s="74"/>
      <c r="L99" s="74"/>
      <c r="M99" s="74"/>
      <c r="N99" s="71" t="s">
        <v>72</v>
      </c>
      <c r="O99" s="72"/>
      <c r="P99" s="37" t="s">
        <v>15</v>
      </c>
      <c r="Q99" s="15"/>
    </row>
    <row r="100" spans="1:17" ht="25.5">
      <c r="A100" s="41" t="s">
        <v>23</v>
      </c>
      <c r="B100" s="14" t="s">
        <v>22</v>
      </c>
      <c r="C100" s="13" t="s">
        <v>1</v>
      </c>
      <c r="D100" s="13" t="s">
        <v>2</v>
      </c>
      <c r="E100" s="13" t="s">
        <v>3</v>
      </c>
      <c r="F100" s="13" t="s">
        <v>32</v>
      </c>
      <c r="G100" s="13" t="s">
        <v>25</v>
      </c>
      <c r="H100" s="17" t="s">
        <v>24</v>
      </c>
      <c r="I100" s="5"/>
      <c r="J100" s="41" t="s">
        <v>23</v>
      </c>
      <c r="K100" s="14" t="s">
        <v>22</v>
      </c>
      <c r="L100" s="13" t="s">
        <v>1</v>
      </c>
      <c r="M100" s="13" t="s">
        <v>2</v>
      </c>
      <c r="N100" s="13" t="s">
        <v>3</v>
      </c>
      <c r="O100" s="13" t="s">
        <v>32</v>
      </c>
      <c r="P100" s="13" t="s">
        <v>25</v>
      </c>
      <c r="Q100" s="17" t="s">
        <v>24</v>
      </c>
    </row>
    <row r="101" spans="1:17">
      <c r="A101" s="28">
        <f>'Week 1'!Q77</f>
        <v>118</v>
      </c>
      <c r="B101" s="9" t="s">
        <v>48</v>
      </c>
      <c r="C101" s="6">
        <v>105</v>
      </c>
      <c r="D101" s="6">
        <v>164</v>
      </c>
      <c r="E101" s="6">
        <v>90</v>
      </c>
      <c r="F101" s="25">
        <f>SUM(C101:E101)</f>
        <v>359</v>
      </c>
      <c r="G101" s="25">
        <f t="shared" ref="G101" si="53">INT(AVERAGE(C101:E101))</f>
        <v>119</v>
      </c>
      <c r="H101" s="56">
        <f>INT(AVERAGE('Week 1'!L77:N77,C101:E101))</f>
        <v>119</v>
      </c>
      <c r="I101" s="6"/>
      <c r="J101" s="28">
        <f>'Week 1'!Q29</f>
        <v>91</v>
      </c>
      <c r="K101" s="42" t="s">
        <v>52</v>
      </c>
      <c r="L101" s="6">
        <v>116</v>
      </c>
      <c r="M101" s="6">
        <v>87</v>
      </c>
      <c r="N101" s="6">
        <v>100</v>
      </c>
      <c r="O101" s="25">
        <f>SUM(L101:N101)</f>
        <v>303</v>
      </c>
      <c r="P101" s="25">
        <f>INT(AVERAGE(L101:N101))</f>
        <v>101</v>
      </c>
      <c r="Q101" s="56">
        <f>INT(AVERAGE('Week 1'!L29:N29,L101:N101))</f>
        <v>96</v>
      </c>
    </row>
    <row r="102" spans="1:17">
      <c r="A102" s="18"/>
      <c r="B102" s="9" t="s">
        <v>81</v>
      </c>
      <c r="C102" s="6">
        <v>94</v>
      </c>
      <c r="D102" s="6">
        <v>157</v>
      </c>
      <c r="E102" s="6">
        <v>115</v>
      </c>
      <c r="F102" s="25">
        <f>SUM(C102:E102)</f>
        <v>366</v>
      </c>
      <c r="G102" s="25">
        <f>INT(AVERAGE(C102:E102))</f>
        <v>122</v>
      </c>
      <c r="H102" s="21">
        <f>G102</f>
        <v>122</v>
      </c>
      <c r="I102" s="6"/>
      <c r="J102" s="28">
        <f>'Week 1'!Q30</f>
        <v>142</v>
      </c>
      <c r="K102" s="9" t="s">
        <v>5</v>
      </c>
      <c r="L102" s="20">
        <v>146</v>
      </c>
      <c r="M102" s="20">
        <v>153</v>
      </c>
      <c r="N102" s="20">
        <v>166</v>
      </c>
      <c r="O102" s="25">
        <f t="shared" ref="O102:O103" si="54">SUM(L102:N102)</f>
        <v>465</v>
      </c>
      <c r="P102" s="25">
        <f>INT(AVERAGE(L102:N102))</f>
        <v>155</v>
      </c>
      <c r="Q102" s="56">
        <f>INT(AVERAGE('Week 1'!L30:N30,L102:N102))</f>
        <v>148</v>
      </c>
    </row>
    <row r="103" spans="1:17">
      <c r="A103" s="18"/>
      <c r="B103" s="9" t="s">
        <v>50</v>
      </c>
      <c r="C103" s="6">
        <v>174</v>
      </c>
      <c r="D103" s="6">
        <v>171</v>
      </c>
      <c r="E103" s="6">
        <v>177</v>
      </c>
      <c r="F103" s="25">
        <f>SUM(C103:E103)</f>
        <v>522</v>
      </c>
      <c r="G103" s="25">
        <f>INT(AVERAGE(C103:E103))</f>
        <v>174</v>
      </c>
      <c r="H103" s="21">
        <f>G103</f>
        <v>174</v>
      </c>
      <c r="I103" s="6"/>
      <c r="J103" s="28">
        <f>'Week 1'!Q31</f>
        <v>159</v>
      </c>
      <c r="K103" s="9" t="s">
        <v>41</v>
      </c>
      <c r="L103" s="6">
        <v>189</v>
      </c>
      <c r="M103" s="6">
        <v>94</v>
      </c>
      <c r="N103" s="6">
        <v>124</v>
      </c>
      <c r="O103" s="25">
        <f t="shared" si="54"/>
        <v>407</v>
      </c>
      <c r="P103" s="25">
        <f t="shared" ref="P103" si="55">INT(AVERAGE(L103:N103))</f>
        <v>135</v>
      </c>
      <c r="Q103" s="56">
        <f>INT(AVERAGE('Week 1'!L31:N31,L103:N103))</f>
        <v>147</v>
      </c>
    </row>
    <row r="104" spans="1:17">
      <c r="A104" s="18"/>
      <c r="B104" s="9"/>
      <c r="C104" s="6"/>
      <c r="D104" s="6"/>
      <c r="E104" s="6"/>
      <c r="F104" s="25"/>
      <c r="G104" s="25"/>
      <c r="H104" s="21"/>
      <c r="I104" s="6"/>
      <c r="J104" s="18"/>
      <c r="K104" s="1"/>
      <c r="L104" s="20"/>
      <c r="M104" s="20"/>
      <c r="N104" s="22"/>
      <c r="O104" s="20"/>
      <c r="P104" s="25"/>
      <c r="Q104" s="21"/>
    </row>
    <row r="105" spans="1:17">
      <c r="A105" s="18"/>
      <c r="B105" s="9"/>
      <c r="C105" s="6"/>
      <c r="D105" s="6"/>
      <c r="E105" s="6"/>
      <c r="F105" s="25"/>
      <c r="G105" s="25"/>
      <c r="H105" s="21"/>
      <c r="J105" s="18"/>
      <c r="L105" s="6"/>
      <c r="M105" s="6"/>
      <c r="N105" s="6"/>
      <c r="O105" s="20"/>
      <c r="P105" s="25"/>
      <c r="Q105" s="21"/>
    </row>
    <row r="106" spans="1:17">
      <c r="A106" s="38"/>
      <c r="C106"/>
      <c r="D106"/>
      <c r="E106"/>
      <c r="F106"/>
      <c r="G106"/>
      <c r="H106" s="26"/>
      <c r="J106" s="18"/>
      <c r="L106" s="6"/>
      <c r="M106" s="6"/>
      <c r="N106" s="6"/>
      <c r="O106" s="20"/>
      <c r="P106" s="25"/>
      <c r="Q106" s="21"/>
    </row>
    <row r="107" spans="1:17">
      <c r="A107" s="23"/>
      <c r="B107" s="24" t="s">
        <v>17</v>
      </c>
      <c r="C107" s="25">
        <f>SUM(C101:C105)</f>
        <v>373</v>
      </c>
      <c r="D107" s="25">
        <f t="shared" ref="D107:F107" si="56">SUM(D101:D105)</f>
        <v>492</v>
      </c>
      <c r="E107" s="25">
        <f t="shared" si="56"/>
        <v>382</v>
      </c>
      <c r="F107" s="25">
        <f t="shared" si="56"/>
        <v>1247</v>
      </c>
      <c r="G107" s="25"/>
      <c r="H107" s="26"/>
      <c r="J107" s="23"/>
      <c r="K107" s="24" t="s">
        <v>17</v>
      </c>
      <c r="L107" s="25">
        <f>SUM(L101:L105)</f>
        <v>451</v>
      </c>
      <c r="M107" s="25">
        <f>SUM(M101:M105)</f>
        <v>334</v>
      </c>
      <c r="N107" s="25">
        <f t="shared" ref="N107" si="57">SUM(N101:N105)</f>
        <v>390</v>
      </c>
      <c r="O107" s="25">
        <f>SUM(O101:O105)</f>
        <v>1175</v>
      </c>
      <c r="P107" s="25"/>
      <c r="Q107" s="26"/>
    </row>
    <row r="108" spans="1:17">
      <c r="A108" s="23"/>
      <c r="B108" s="19"/>
      <c r="C108" s="25"/>
      <c r="D108" s="25"/>
      <c r="E108" s="25"/>
      <c r="F108" s="25"/>
      <c r="G108" s="25"/>
      <c r="H108" s="21"/>
      <c r="J108" s="23"/>
      <c r="K108" s="19"/>
      <c r="L108" s="25"/>
      <c r="M108" s="25"/>
      <c r="N108" s="25"/>
      <c r="O108" s="25"/>
      <c r="P108" s="25"/>
      <c r="Q108" s="21"/>
    </row>
    <row r="109" spans="1:17">
      <c r="A109" s="23"/>
      <c r="B109" s="19"/>
      <c r="C109" s="20"/>
      <c r="D109" s="20"/>
      <c r="E109" s="20"/>
      <c r="F109" s="20"/>
      <c r="G109" s="20"/>
      <c r="H109" s="52"/>
      <c r="J109" s="23"/>
      <c r="K109" s="19"/>
      <c r="L109" s="20"/>
      <c r="M109" s="20"/>
      <c r="N109" s="20"/>
      <c r="O109" s="20"/>
      <c r="P109" s="20"/>
      <c r="Q109" s="52"/>
    </row>
    <row r="110" spans="1:17" ht="25.5">
      <c r="A110" s="16" t="s">
        <v>16</v>
      </c>
      <c r="B110" s="14" t="s">
        <v>22</v>
      </c>
      <c r="C110" s="13" t="s">
        <v>1</v>
      </c>
      <c r="D110" s="13" t="s">
        <v>2</v>
      </c>
      <c r="E110" s="13" t="s">
        <v>3</v>
      </c>
      <c r="F110" s="13" t="s">
        <v>33</v>
      </c>
      <c r="G110" s="13" t="s">
        <v>18</v>
      </c>
      <c r="H110" s="50"/>
      <c r="I110" s="5"/>
      <c r="J110" s="16" t="s">
        <v>16</v>
      </c>
      <c r="K110" s="14" t="s">
        <v>22</v>
      </c>
      <c r="L110" s="13" t="s">
        <v>1</v>
      </c>
      <c r="M110" s="13" t="s">
        <v>2</v>
      </c>
      <c r="N110" s="13" t="s">
        <v>3</v>
      </c>
      <c r="O110" s="13" t="s">
        <v>33</v>
      </c>
      <c r="P110" s="13" t="s">
        <v>18</v>
      </c>
      <c r="Q110" s="50"/>
    </row>
    <row r="111" spans="1:17">
      <c r="A111" s="28">
        <f>IF(A101&gt;=200, "0", 200-A101)</f>
        <v>82</v>
      </c>
      <c r="B111" s="9" t="s">
        <v>48</v>
      </c>
      <c r="C111" s="25">
        <f>$A111+C101</f>
        <v>187</v>
      </c>
      <c r="D111" s="25">
        <f>$A111+D101</f>
        <v>246</v>
      </c>
      <c r="E111" s="25">
        <f>$A111+E101</f>
        <v>172</v>
      </c>
      <c r="F111" s="25">
        <f>SUM(C111:E111)</f>
        <v>605</v>
      </c>
      <c r="G111" s="25">
        <f>IF(H101&gt;=200, "0", 200-H101)</f>
        <v>81</v>
      </c>
      <c r="H111" s="43"/>
      <c r="J111" s="28">
        <f>IF(J101&gt;=200, "0", 200-J101)</f>
        <v>109</v>
      </c>
      <c r="K111" s="42" t="s">
        <v>52</v>
      </c>
      <c r="L111" s="25">
        <f t="shared" ref="L111:N113" si="58">$J111+L101</f>
        <v>225</v>
      </c>
      <c r="M111" s="25">
        <f t="shared" si="58"/>
        <v>196</v>
      </c>
      <c r="N111" s="25">
        <f t="shared" si="58"/>
        <v>209</v>
      </c>
      <c r="O111" s="25">
        <f>SUM(L111:N111)</f>
        <v>630</v>
      </c>
      <c r="P111" s="25">
        <f>IF(Q101&gt;=200, "0", 200-Q101)</f>
        <v>104</v>
      </c>
      <c r="Q111" s="43"/>
    </row>
    <row r="112" spans="1:17">
      <c r="A112" s="28">
        <f>IF(H102&gt;=200, "0", 200-H102)</f>
        <v>78</v>
      </c>
      <c r="B112" s="9" t="s">
        <v>79</v>
      </c>
      <c r="C112" s="25">
        <f>($A112+C102)</f>
        <v>172</v>
      </c>
      <c r="D112" s="25">
        <f t="shared" ref="D112:E112" si="59">($A112+D102)</f>
        <v>235</v>
      </c>
      <c r="E112" s="25">
        <f t="shared" si="59"/>
        <v>193</v>
      </c>
      <c r="F112" s="25">
        <f t="shared" ref="F112" si="60">SUM(C112:E112)</f>
        <v>600</v>
      </c>
      <c r="G112" s="25">
        <f>IF(H104&gt;=200, "0", 200-H104)</f>
        <v>200</v>
      </c>
      <c r="H112" s="43"/>
      <c r="J112" s="28">
        <f t="shared" ref="J112:J113" si="61">IF(J102&gt;=200, "0", 200-J102)</f>
        <v>58</v>
      </c>
      <c r="K112" s="9" t="s">
        <v>5</v>
      </c>
      <c r="L112" s="25">
        <f t="shared" si="58"/>
        <v>204</v>
      </c>
      <c r="M112" s="25">
        <f t="shared" si="58"/>
        <v>211</v>
      </c>
      <c r="N112" s="25">
        <f t="shared" si="58"/>
        <v>224</v>
      </c>
      <c r="O112" s="25">
        <f>SUM(L112:N112)</f>
        <v>639</v>
      </c>
      <c r="P112" s="25">
        <f t="shared" ref="P112" si="62">IF(Q102&gt;=200, "0", 200-Q102)</f>
        <v>52</v>
      </c>
      <c r="Q112" s="43"/>
    </row>
    <row r="113" spans="1:17">
      <c r="A113" s="28">
        <f>IF(H103&gt;=200, "0", 200-H103)</f>
        <v>26</v>
      </c>
      <c r="B113" s="9" t="s">
        <v>51</v>
      </c>
      <c r="C113" s="25">
        <f>($A113+C103)</f>
        <v>200</v>
      </c>
      <c r="D113" s="25">
        <f t="shared" ref="D113:E113" si="63">($A113+D103)</f>
        <v>197</v>
      </c>
      <c r="E113" s="25">
        <f t="shared" si="63"/>
        <v>203</v>
      </c>
      <c r="F113" s="25">
        <f>SUM(C113:E113)</f>
        <v>600</v>
      </c>
      <c r="G113" s="25">
        <f>IF(H105&gt;=200, "0", 200-H105)</f>
        <v>200</v>
      </c>
      <c r="H113" s="43"/>
      <c r="J113" s="28">
        <f t="shared" si="61"/>
        <v>41</v>
      </c>
      <c r="K113" s="9" t="s">
        <v>41</v>
      </c>
      <c r="L113" s="25">
        <f t="shared" si="58"/>
        <v>230</v>
      </c>
      <c r="M113" s="25">
        <f t="shared" si="58"/>
        <v>135</v>
      </c>
      <c r="N113" s="25">
        <f t="shared" si="58"/>
        <v>165</v>
      </c>
      <c r="O113" s="25">
        <f>SUM(L113:N113)</f>
        <v>530</v>
      </c>
      <c r="P113" s="25">
        <f>IF(Q103&gt;=200, "0", 200-Q103)</f>
        <v>53</v>
      </c>
      <c r="Q113" s="43"/>
    </row>
    <row r="114" spans="1:17">
      <c r="A114" s="28"/>
      <c r="C114"/>
      <c r="D114"/>
      <c r="E114"/>
      <c r="F114"/>
      <c r="G114"/>
      <c r="H114" s="43"/>
      <c r="J114" s="28"/>
      <c r="L114" s="25"/>
      <c r="M114" s="25"/>
      <c r="N114" s="25"/>
      <c r="O114" s="25"/>
      <c r="P114" s="25"/>
      <c r="Q114" s="43"/>
    </row>
    <row r="115" spans="1:17">
      <c r="A115" s="23"/>
      <c r="B115" s="19"/>
      <c r="C115" s="20"/>
      <c r="D115" s="20"/>
      <c r="E115" s="20"/>
      <c r="F115" s="20"/>
      <c r="G115" s="20"/>
      <c r="H115" s="52"/>
      <c r="J115" s="23"/>
      <c r="K115" s="19"/>
      <c r="L115" s="20"/>
      <c r="M115" s="20"/>
      <c r="N115" s="20"/>
      <c r="O115" s="20"/>
      <c r="P115" s="20"/>
      <c r="Q115" s="52"/>
    </row>
    <row r="116" spans="1:17">
      <c r="A116" s="23"/>
      <c r="B116" s="29" t="s">
        <v>19</v>
      </c>
      <c r="C116" s="25">
        <f>SUM(C111:C115)</f>
        <v>559</v>
      </c>
      <c r="D116" s="25">
        <f t="shared" ref="D116:F116" si="64">SUM(D111:D115)</f>
        <v>678</v>
      </c>
      <c r="E116" s="25">
        <f t="shared" si="64"/>
        <v>568</v>
      </c>
      <c r="F116" s="25">
        <f t="shared" si="64"/>
        <v>1805</v>
      </c>
      <c r="G116" s="25"/>
      <c r="H116" s="52"/>
      <c r="J116" s="23"/>
      <c r="K116" s="29" t="s">
        <v>19</v>
      </c>
      <c r="L116" s="25">
        <f>SUM(L111:L115)</f>
        <v>659</v>
      </c>
      <c r="M116" s="25">
        <f>SUM(M111:M115)</f>
        <v>542</v>
      </c>
      <c r="N116" s="25">
        <f t="shared" ref="N116" si="65">SUM(N111:N115)</f>
        <v>598</v>
      </c>
      <c r="O116" s="25">
        <f>SUM(O111:O115)</f>
        <v>1799</v>
      </c>
      <c r="P116" s="25"/>
      <c r="Q116" s="52"/>
    </row>
    <row r="117" spans="1:17">
      <c r="A117" s="23"/>
      <c r="B117" s="19"/>
      <c r="C117" s="20" t="str">
        <f>IF(C116&gt;L116,"Won", IF(C116&lt;L116,"Lost","Tied"))</f>
        <v>Lost</v>
      </c>
      <c r="D117" s="20" t="str">
        <f>IF(D116&gt;M116,"Won", IF(D116&lt;M116,"Lost","Tied"))</f>
        <v>Won</v>
      </c>
      <c r="E117" s="20" t="str">
        <f>IF(E116&gt;N116,"Won", IF(E116&lt;N116,"Lost","Tied"))</f>
        <v>Lost</v>
      </c>
      <c r="F117" s="20" t="str">
        <f>IF(F116&gt;O116,"Won", IF(F116&lt;O116,"Lost","Tied"))</f>
        <v>Won</v>
      </c>
      <c r="G117" s="20"/>
      <c r="H117" s="26"/>
      <c r="J117" s="23"/>
      <c r="K117" s="19"/>
      <c r="L117" s="20" t="str">
        <f>IF(L116&gt;C116,"Won", IF(L116&lt;C116,"Lost","Tied"))</f>
        <v>Won</v>
      </c>
      <c r="M117" s="20" t="str">
        <f>IF(M116&gt;D116,"Won", IF(M116&lt;D116,"Lost","Tied"))</f>
        <v>Lost</v>
      </c>
      <c r="N117" s="20" t="str">
        <f>IF(N116&gt;E116,"Won", IF(N116&lt;E116,"Lost","Tied"))</f>
        <v>Won</v>
      </c>
      <c r="O117" s="20" t="str">
        <f>IF(O116&gt;F116,"Won", IF(O116&lt;F116,"Lost","Tied"))</f>
        <v>Lost</v>
      </c>
      <c r="P117" s="20"/>
      <c r="Q117" s="26"/>
    </row>
    <row r="118" spans="1:17">
      <c r="A118" s="23"/>
      <c r="B118" s="24" t="s">
        <v>20</v>
      </c>
      <c r="C118" s="30">
        <f>SUM((IF(C117="Won", "1", IF(C117="Tied", "0.5","0"))), (IF(D117="Won", "1", IF(D117="Tied", "0.5","0"))), (IF(E117="Won", "1", IF(E117="Tied", "0.5","0"))), (IF(F117="Won", "1", IF(F117="Tied", "0.5","0"))))</f>
        <v>2</v>
      </c>
      <c r="D118" s="20"/>
      <c r="E118" s="20"/>
      <c r="F118" s="20"/>
      <c r="G118" s="20"/>
      <c r="H118" s="52"/>
      <c r="J118" s="23"/>
      <c r="K118" s="24" t="s">
        <v>20</v>
      </c>
      <c r="L118" s="30">
        <f>SUM((IF(L117="Won", "1", IF(L117="Tied", "0.5","0"))), (IF(M117="Won", "1", IF(M117="Tied", "0.5","0"))), (IF(N117="Won", "1", IF(N117="Tied", "0.5","0"))), (IF(O117="Won", "1", IF(O117="Tied", "0.5","0"))))</f>
        <v>2</v>
      </c>
      <c r="M118" s="20"/>
      <c r="N118" s="20"/>
      <c r="O118" s="20"/>
      <c r="P118" s="20"/>
      <c r="Q118" s="52"/>
    </row>
    <row r="119" spans="1:17">
      <c r="A119" s="23"/>
      <c r="B119" s="19"/>
      <c r="C119" s="20"/>
      <c r="D119" s="20"/>
      <c r="E119" s="20"/>
      <c r="F119" s="20"/>
      <c r="G119" s="20"/>
      <c r="H119" s="52"/>
      <c r="J119" s="23"/>
      <c r="K119" s="19"/>
      <c r="L119" s="20"/>
      <c r="M119" s="20"/>
      <c r="N119" s="20"/>
      <c r="O119" s="20"/>
      <c r="P119" s="20"/>
      <c r="Q119" s="52"/>
    </row>
    <row r="120" spans="1:17" ht="13.5" thickBot="1">
      <c r="A120" s="31"/>
      <c r="B120" s="32" t="s">
        <v>21</v>
      </c>
      <c r="C120" s="33">
        <f>'Week 1'!L96+C118</f>
        <v>3</v>
      </c>
      <c r="D120" s="34"/>
      <c r="E120" s="35"/>
      <c r="F120" s="35"/>
      <c r="G120" s="35"/>
      <c r="H120" s="36"/>
      <c r="I120" s="45"/>
      <c r="J120" s="31"/>
      <c r="K120" s="32" t="s">
        <v>21</v>
      </c>
      <c r="L120" s="33">
        <f>'Week 1'!L48+L118</f>
        <v>5</v>
      </c>
      <c r="M120" s="34"/>
      <c r="N120" s="35"/>
      <c r="O120" s="35"/>
      <c r="P120" s="35"/>
      <c r="Q120" s="36"/>
    </row>
  </sheetData>
  <mergeCells count="26">
    <mergeCell ref="J99:M99"/>
    <mergeCell ref="N99:O99"/>
    <mergeCell ref="J27:K27"/>
    <mergeCell ref="L27:M27"/>
    <mergeCell ref="N27:O27"/>
    <mergeCell ref="N51:O51"/>
    <mergeCell ref="J75:M75"/>
    <mergeCell ref="N75:O75"/>
    <mergeCell ref="J51:K51"/>
    <mergeCell ref="L51:M51"/>
    <mergeCell ref="J3:K3"/>
    <mergeCell ref="L3:M3"/>
    <mergeCell ref="N3:O3"/>
    <mergeCell ref="A3:B3"/>
    <mergeCell ref="C3:D3"/>
    <mergeCell ref="E3:F3"/>
    <mergeCell ref="A99:D99"/>
    <mergeCell ref="E99:F99"/>
    <mergeCell ref="A75:B75"/>
    <mergeCell ref="C75:D75"/>
    <mergeCell ref="E75:F75"/>
    <mergeCell ref="A51:D51"/>
    <mergeCell ref="E51:F51"/>
    <mergeCell ref="A27:B27"/>
    <mergeCell ref="C27:D27"/>
    <mergeCell ref="E27:F27"/>
  </mergeCells>
  <conditionalFormatting sqref="C93:G93 L93:P93 C117:G117 L117:P117 C21:G21 L21:P21 C45:G45 L45:P45 C69:G69 L69:P69">
    <cfRule type="cellIs" dxfId="56" priority="16" stopIfTrue="1" operator="equal">
      <formula>"Lost"</formula>
    </cfRule>
    <cfRule type="cellIs" dxfId="55" priority="17" stopIfTrue="1" operator="equal">
      <formula>"Won"</formula>
    </cfRule>
    <cfRule type="cellIs" dxfId="54" priority="18" stopIfTrue="1" operator="equal">
      <formula>"Tied"</formula>
    </cfRule>
  </conditionalFormatting>
  <printOptions horizontalCentered="1"/>
  <pageMargins left="0.25" right="0.25" top="0.1" bottom="0.1" header="0.5" footer="0.5"/>
  <pageSetup scale="83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R120"/>
  <sheetViews>
    <sheetView workbookViewId="0"/>
  </sheetViews>
  <sheetFormatPr defaultColWidth="8.85546875" defaultRowHeight="12.75"/>
  <cols>
    <col min="1" max="1" width="6.140625" customWidth="1"/>
    <col min="2" max="2" width="28.7109375" customWidth="1"/>
    <col min="3" max="4" width="8" style="51" customWidth="1"/>
    <col min="5" max="5" width="8" style="51" bestFit="1" customWidth="1"/>
    <col min="6" max="8" width="8" style="51" customWidth="1"/>
    <col min="9" max="9" width="4.42578125" style="51" customWidth="1"/>
    <col min="10" max="10" width="6.140625" customWidth="1"/>
    <col min="11" max="11" width="28.7109375" customWidth="1"/>
    <col min="12" max="17" width="8" customWidth="1"/>
  </cols>
  <sheetData>
    <row r="1" spans="1:18" ht="18">
      <c r="A1" s="11" t="s">
        <v>91</v>
      </c>
    </row>
    <row r="2" spans="1:18" ht="7.5" customHeight="1" thickBot="1">
      <c r="A2" s="10"/>
    </row>
    <row r="3" spans="1:18" s="3" customFormat="1" ht="18">
      <c r="A3" s="73" t="s">
        <v>92</v>
      </c>
      <c r="B3" s="74"/>
      <c r="C3" s="71"/>
      <c r="D3" s="71"/>
      <c r="E3" s="71" t="s">
        <v>34</v>
      </c>
      <c r="F3" s="71"/>
      <c r="G3" s="46" t="s">
        <v>13</v>
      </c>
      <c r="H3" s="15"/>
      <c r="J3" s="73" t="s">
        <v>67</v>
      </c>
      <c r="K3" s="74"/>
      <c r="L3" s="72"/>
      <c r="M3" s="72"/>
      <c r="N3" s="71" t="s">
        <v>35</v>
      </c>
      <c r="O3" s="72"/>
      <c r="P3" s="46" t="s">
        <v>8</v>
      </c>
      <c r="Q3" s="15"/>
    </row>
    <row r="4" spans="1:18" s="2" customFormat="1" ht="25.5">
      <c r="A4" s="41" t="s">
        <v>23</v>
      </c>
      <c r="B4" s="14" t="s">
        <v>22</v>
      </c>
      <c r="C4" s="13" t="s">
        <v>1</v>
      </c>
      <c r="D4" s="13" t="s">
        <v>2</v>
      </c>
      <c r="E4" s="13" t="s">
        <v>3</v>
      </c>
      <c r="F4" s="13" t="s">
        <v>32</v>
      </c>
      <c r="G4" s="13" t="s">
        <v>25</v>
      </c>
      <c r="H4" s="17" t="s">
        <v>24</v>
      </c>
      <c r="J4" s="41" t="s">
        <v>23</v>
      </c>
      <c r="K4" s="14" t="s">
        <v>22</v>
      </c>
      <c r="L4" s="13" t="s">
        <v>1</v>
      </c>
      <c r="M4" s="13" t="s">
        <v>2</v>
      </c>
      <c r="N4" s="13" t="s">
        <v>3</v>
      </c>
      <c r="O4" s="13" t="s">
        <v>32</v>
      </c>
      <c r="P4" s="13" t="s">
        <v>25</v>
      </c>
      <c r="Q4" s="17" t="s">
        <v>24</v>
      </c>
    </row>
    <row r="5" spans="1:18">
      <c r="A5" s="28">
        <f>'Week 2'!Q101</f>
        <v>96</v>
      </c>
      <c r="B5" s="42" t="s">
        <v>52</v>
      </c>
      <c r="C5" s="20">
        <v>112</v>
      </c>
      <c r="D5" s="20">
        <v>105</v>
      </c>
      <c r="E5" s="20">
        <v>107</v>
      </c>
      <c r="F5" s="20">
        <f t="shared" ref="F5" si="0">SUM(C5:E5)</f>
        <v>324</v>
      </c>
      <c r="G5" s="20">
        <f>INT(AVERAGE(C5:E5))</f>
        <v>108</v>
      </c>
      <c r="H5" s="21">
        <f>INT(AVERAGE('Week 1'!L29:N29,'Week 2'!L101:N101,C5:E5))</f>
        <v>100</v>
      </c>
      <c r="I5" s="6"/>
      <c r="J5" s="28">
        <f>'Week 2'!H77</f>
        <v>147</v>
      </c>
      <c r="K5" s="1" t="s">
        <v>42</v>
      </c>
      <c r="L5" s="6"/>
      <c r="M5" s="6"/>
      <c r="N5" s="6"/>
      <c r="O5" s="25"/>
      <c r="P5" s="25"/>
      <c r="Q5" s="21">
        <f>INT(AVERAGE('Week 1'!C53:E53,'Week 2'!C77:E77,L5:N5))</f>
        <v>147</v>
      </c>
      <c r="R5" s="6"/>
    </row>
    <row r="6" spans="1:18">
      <c r="A6" s="28">
        <f>'Week 2'!Q102</f>
        <v>148</v>
      </c>
      <c r="B6" s="9" t="s">
        <v>5</v>
      </c>
      <c r="C6" s="20">
        <v>165</v>
      </c>
      <c r="D6" s="20">
        <v>134</v>
      </c>
      <c r="E6" s="20">
        <v>114</v>
      </c>
      <c r="F6" s="20">
        <f t="shared" ref="F6:F7" si="1">SUM(C6:E6)</f>
        <v>413</v>
      </c>
      <c r="G6" s="20">
        <f>INT(AVERAGE(C6:E6))</f>
        <v>137</v>
      </c>
      <c r="H6" s="21">
        <f>INT(AVERAGE('Week 1'!L30:N30,'Week 2'!L102:N102,C6:E6))</f>
        <v>145</v>
      </c>
      <c r="I6" s="6"/>
      <c r="J6" s="28">
        <f>'Week 2'!H78</f>
        <v>173</v>
      </c>
      <c r="K6" s="9" t="s">
        <v>11</v>
      </c>
      <c r="L6" s="6">
        <v>157</v>
      </c>
      <c r="M6" s="6">
        <v>130</v>
      </c>
      <c r="N6" s="6">
        <v>179</v>
      </c>
      <c r="O6" s="25">
        <f>SUM(L6:N6)</f>
        <v>466</v>
      </c>
      <c r="P6" s="25">
        <f>INT(AVERAGE(L6:N6))</f>
        <v>155</v>
      </c>
      <c r="Q6" s="21">
        <f>INT(AVERAGE('Week 1'!C54:E54,'Week 2'!C78:E78,L6:N6))</f>
        <v>164</v>
      </c>
      <c r="R6" s="6"/>
    </row>
    <row r="7" spans="1:18">
      <c r="A7" s="28">
        <f>'Week 2'!Q103</f>
        <v>147</v>
      </c>
      <c r="B7" s="9" t="s">
        <v>41</v>
      </c>
      <c r="C7" s="51">
        <v>221</v>
      </c>
      <c r="D7" s="51">
        <v>159</v>
      </c>
      <c r="E7" s="51">
        <v>156</v>
      </c>
      <c r="F7" s="20">
        <f t="shared" si="1"/>
        <v>536</v>
      </c>
      <c r="G7" s="20">
        <f>INT(AVERAGE(C7:E7))</f>
        <v>178</v>
      </c>
      <c r="H7" s="21">
        <f>INT(AVERAGE('Week 1'!L31:N31,'Week 2'!L103:N103,C7:E7))</f>
        <v>158</v>
      </c>
      <c r="I7" s="6"/>
      <c r="J7" s="28"/>
      <c r="K7" s="9" t="s">
        <v>58</v>
      </c>
      <c r="L7" s="6">
        <v>165</v>
      </c>
      <c r="M7" s="6">
        <v>171</v>
      </c>
      <c r="N7" s="6">
        <v>136</v>
      </c>
      <c r="O7" s="25">
        <f>SUM(L7:N7)</f>
        <v>472</v>
      </c>
      <c r="P7" s="25">
        <f>INT(AVERAGE(L7:N7))</f>
        <v>157</v>
      </c>
      <c r="Q7" s="21">
        <f>P7</f>
        <v>157</v>
      </c>
      <c r="R7" s="6"/>
    </row>
    <row r="8" spans="1:18">
      <c r="A8" s="28"/>
      <c r="B8" s="9"/>
      <c r="C8" s="20"/>
      <c r="D8" s="20"/>
      <c r="E8" s="22"/>
      <c r="F8" s="20"/>
      <c r="G8" s="20"/>
      <c r="H8" s="21"/>
      <c r="I8" s="6"/>
      <c r="J8" s="28"/>
      <c r="K8" s="9" t="s">
        <v>93</v>
      </c>
      <c r="L8" s="6">
        <v>188</v>
      </c>
      <c r="M8" s="6">
        <v>185</v>
      </c>
      <c r="N8" s="6">
        <v>217</v>
      </c>
      <c r="O8" s="25">
        <f>SUM(L8:N8)</f>
        <v>590</v>
      </c>
      <c r="P8" s="25">
        <f>INT(AVERAGE(L8:N8))</f>
        <v>196</v>
      </c>
      <c r="Q8" s="21">
        <f>P8</f>
        <v>196</v>
      </c>
      <c r="R8" s="6"/>
    </row>
    <row r="9" spans="1:18">
      <c r="A9" s="18"/>
      <c r="B9" s="19"/>
      <c r="C9" s="20"/>
      <c r="D9" s="20"/>
      <c r="E9" s="20"/>
      <c r="F9" s="20"/>
      <c r="G9" s="20"/>
      <c r="H9" s="21"/>
      <c r="J9" s="18"/>
      <c r="K9" s="9"/>
      <c r="Q9" s="21"/>
    </row>
    <row r="10" spans="1:18">
      <c r="A10" s="18"/>
      <c r="B10" s="19"/>
      <c r="C10" s="20"/>
      <c r="D10" s="20"/>
      <c r="E10" s="20"/>
      <c r="F10" s="20"/>
      <c r="G10" s="20"/>
      <c r="H10" s="21"/>
      <c r="J10" s="38"/>
      <c r="Q10" s="21"/>
    </row>
    <row r="11" spans="1:18">
      <c r="A11" s="23"/>
      <c r="B11" s="24" t="s">
        <v>17</v>
      </c>
      <c r="C11" s="25">
        <f>SUM(C5:C9)</f>
        <v>498</v>
      </c>
      <c r="D11" s="25">
        <f>SUM(D5:D9)</f>
        <v>398</v>
      </c>
      <c r="E11" s="25">
        <f t="shared" ref="E11" si="2">SUM(E5:E9)</f>
        <v>377</v>
      </c>
      <c r="F11" s="25">
        <f>SUM(F5:F9)</f>
        <v>1273</v>
      </c>
      <c r="G11" s="25"/>
      <c r="H11" s="26"/>
      <c r="J11" s="23"/>
      <c r="K11" s="24" t="s">
        <v>17</v>
      </c>
      <c r="L11" s="25">
        <f>SUM(L5:L9)</f>
        <v>510</v>
      </c>
      <c r="M11" s="25">
        <f t="shared" ref="M11:N11" si="3">SUM(M5:M9)</f>
        <v>486</v>
      </c>
      <c r="N11" s="25">
        <f t="shared" si="3"/>
        <v>532</v>
      </c>
      <c r="O11" s="25">
        <f>SUM(O5:O9)</f>
        <v>1528</v>
      </c>
      <c r="P11" s="25"/>
      <c r="Q11" s="26"/>
    </row>
    <row r="12" spans="1:18">
      <c r="A12" s="23"/>
      <c r="B12" s="19"/>
      <c r="C12" s="25"/>
      <c r="D12" s="25"/>
      <c r="E12" s="25"/>
      <c r="F12" s="25"/>
      <c r="G12" s="25"/>
      <c r="H12" s="21"/>
      <c r="J12" s="23"/>
      <c r="K12" s="19"/>
      <c r="L12" s="25"/>
      <c r="M12" s="25"/>
      <c r="N12" s="25"/>
      <c r="O12" s="25"/>
      <c r="P12" s="25"/>
      <c r="Q12" s="21"/>
    </row>
    <row r="13" spans="1:18">
      <c r="A13" s="23"/>
      <c r="B13" s="19"/>
      <c r="C13" s="20"/>
      <c r="D13" s="20"/>
      <c r="E13" s="20"/>
      <c r="F13" s="20"/>
      <c r="G13" s="20"/>
      <c r="H13" s="52"/>
      <c r="J13" s="23"/>
      <c r="K13" s="19"/>
      <c r="L13" s="20"/>
      <c r="M13" s="20"/>
      <c r="N13" s="20"/>
      <c r="O13" s="20"/>
      <c r="P13" s="20"/>
      <c r="Q13" s="52"/>
    </row>
    <row r="14" spans="1:18" s="2" customFormat="1" ht="25.5">
      <c r="A14" s="16" t="s">
        <v>16</v>
      </c>
      <c r="B14" s="14" t="s">
        <v>22</v>
      </c>
      <c r="C14" s="13" t="s">
        <v>1</v>
      </c>
      <c r="D14" s="13" t="s">
        <v>2</v>
      </c>
      <c r="E14" s="13" t="s">
        <v>3</v>
      </c>
      <c r="F14" s="13" t="s">
        <v>33</v>
      </c>
      <c r="G14" s="13" t="s">
        <v>18</v>
      </c>
      <c r="H14" s="50"/>
      <c r="J14" s="16" t="s">
        <v>16</v>
      </c>
      <c r="K14" s="14" t="s">
        <v>22</v>
      </c>
      <c r="L14" s="13" t="s">
        <v>1</v>
      </c>
      <c r="M14" s="13" t="s">
        <v>2</v>
      </c>
      <c r="N14" s="13" t="s">
        <v>3</v>
      </c>
      <c r="O14" s="13" t="s">
        <v>33</v>
      </c>
      <c r="P14" s="13" t="s">
        <v>18</v>
      </c>
      <c r="Q14" s="50"/>
    </row>
    <row r="15" spans="1:18">
      <c r="A15" s="28">
        <f>IF(A5&gt;=200, "0", 200-A5)</f>
        <v>104</v>
      </c>
      <c r="B15" s="42" t="s">
        <v>52</v>
      </c>
      <c r="C15" s="25">
        <f t="shared" ref="C15:E17" si="4">$A15+C5</f>
        <v>216</v>
      </c>
      <c r="D15" s="25">
        <f t="shared" si="4"/>
        <v>209</v>
      </c>
      <c r="E15" s="25">
        <f t="shared" si="4"/>
        <v>211</v>
      </c>
      <c r="F15" s="25">
        <f>SUM(C15:E15)</f>
        <v>636</v>
      </c>
      <c r="G15" s="25">
        <f>IF(H5&gt;=200, "0", 200-H5)</f>
        <v>100</v>
      </c>
      <c r="H15" s="52"/>
      <c r="J15" s="28">
        <f>IF(Q8&gt;=200, "0", 200-Q8)</f>
        <v>4</v>
      </c>
      <c r="K15" s="9" t="s">
        <v>93</v>
      </c>
      <c r="L15" s="25">
        <f>$J15+L8</f>
        <v>192</v>
      </c>
      <c r="M15" s="25">
        <f t="shared" ref="M15:N15" si="5">$J15+M8</f>
        <v>189</v>
      </c>
      <c r="N15" s="25">
        <f t="shared" si="5"/>
        <v>221</v>
      </c>
      <c r="O15" s="25">
        <f>SUM(L15:N15)</f>
        <v>602</v>
      </c>
      <c r="P15" s="25">
        <f>IF(Q8&gt;=200, "0", 200-Q8)</f>
        <v>4</v>
      </c>
      <c r="Q15" s="43"/>
    </row>
    <row r="16" spans="1:18">
      <c r="A16" s="28">
        <f>IF(A6&gt;=200, "0", 200-A6)</f>
        <v>52</v>
      </c>
      <c r="B16" s="9" t="s">
        <v>5</v>
      </c>
      <c r="C16" s="25">
        <f t="shared" si="4"/>
        <v>217</v>
      </c>
      <c r="D16" s="25">
        <f t="shared" si="4"/>
        <v>186</v>
      </c>
      <c r="E16" s="25">
        <f t="shared" si="4"/>
        <v>166</v>
      </c>
      <c r="F16" s="25">
        <f t="shared" ref="F16" si="6">SUM(C16:E16)</f>
        <v>569</v>
      </c>
      <c r="G16" s="25">
        <f>IF(H6&gt;=200, "0", 200-H6)</f>
        <v>55</v>
      </c>
      <c r="H16" s="52"/>
      <c r="J16" s="28">
        <f>IF(J6&gt;=200, "0", 200-J6)</f>
        <v>27</v>
      </c>
      <c r="K16" s="9" t="s">
        <v>11</v>
      </c>
      <c r="L16" s="25">
        <f t="shared" ref="L16:N17" si="7">$J16+L6</f>
        <v>184</v>
      </c>
      <c r="M16" s="25">
        <f t="shared" si="7"/>
        <v>157</v>
      </c>
      <c r="N16" s="25">
        <f t="shared" si="7"/>
        <v>206</v>
      </c>
      <c r="O16" s="25">
        <f t="shared" ref="O16:O17" si="8">SUM(L16:N16)</f>
        <v>547</v>
      </c>
      <c r="P16" s="25">
        <f>IF(Q6&gt;=200, "0", 200-Q6)</f>
        <v>36</v>
      </c>
      <c r="Q16" s="43"/>
    </row>
    <row r="17" spans="1:18">
      <c r="A17" s="28">
        <f>IF(A7&gt;=200, "0", 200-A7)</f>
        <v>53</v>
      </c>
      <c r="B17" s="9" t="s">
        <v>41</v>
      </c>
      <c r="C17" s="25">
        <f t="shared" si="4"/>
        <v>274</v>
      </c>
      <c r="D17" s="25">
        <f t="shared" si="4"/>
        <v>212</v>
      </c>
      <c r="E17" s="25">
        <f>$A17+E7</f>
        <v>209</v>
      </c>
      <c r="F17" s="25">
        <f>SUM(C17:E17)</f>
        <v>695</v>
      </c>
      <c r="G17" s="25">
        <f>IF(H7&gt;=200, "0", 200-H7)</f>
        <v>42</v>
      </c>
      <c r="H17" s="52"/>
      <c r="J17" s="28">
        <f>IF(Q7&gt;=200, "0", 200-Q7)</f>
        <v>43</v>
      </c>
      <c r="K17" s="9" t="s">
        <v>58</v>
      </c>
      <c r="L17" s="25">
        <f t="shared" si="7"/>
        <v>208</v>
      </c>
      <c r="M17" s="25">
        <f t="shared" si="7"/>
        <v>214</v>
      </c>
      <c r="N17" s="25">
        <f t="shared" si="7"/>
        <v>179</v>
      </c>
      <c r="O17" s="25">
        <f t="shared" si="8"/>
        <v>601</v>
      </c>
      <c r="P17" s="25">
        <f>IF(Q7&gt;=200, "0", 200-Q7)</f>
        <v>43</v>
      </c>
      <c r="Q17" s="43"/>
    </row>
    <row r="18" spans="1:18">
      <c r="A18" s="28"/>
      <c r="B18" s="9"/>
      <c r="C18" s="20"/>
      <c r="D18" s="20"/>
      <c r="E18" s="20"/>
      <c r="F18" s="25"/>
      <c r="G18" s="25"/>
      <c r="H18" s="52"/>
      <c r="J18" s="28"/>
      <c r="K18" s="9"/>
      <c r="L18" s="25"/>
      <c r="M18" s="25"/>
      <c r="N18" s="25"/>
      <c r="O18" s="25"/>
      <c r="P18" s="25"/>
      <c r="Q18" s="43"/>
    </row>
    <row r="19" spans="1:18">
      <c r="A19" s="23"/>
      <c r="B19" s="19"/>
      <c r="C19" s="20"/>
      <c r="D19" s="20"/>
      <c r="E19" s="20"/>
      <c r="F19" s="20"/>
      <c r="G19" s="20"/>
      <c r="H19" s="52"/>
      <c r="J19" s="23"/>
      <c r="K19" s="19"/>
      <c r="L19" s="20"/>
      <c r="M19" s="20"/>
      <c r="N19" s="20"/>
      <c r="O19" s="20"/>
      <c r="P19" s="20"/>
      <c r="Q19" s="52"/>
    </row>
    <row r="20" spans="1:18">
      <c r="A20" s="23"/>
      <c r="B20" s="29" t="s">
        <v>19</v>
      </c>
      <c r="C20" s="25">
        <f>SUM(C15:C19)</f>
        <v>707</v>
      </c>
      <c r="D20" s="25">
        <f t="shared" ref="D20" si="9">SUM(D15:D19)</f>
        <v>607</v>
      </c>
      <c r="E20" s="25">
        <f>SUM(E15:E19)</f>
        <v>586</v>
      </c>
      <c r="F20" s="25">
        <f>SUM(F15:F19)</f>
        <v>1900</v>
      </c>
      <c r="G20" s="25"/>
      <c r="H20" s="52"/>
      <c r="J20" s="23"/>
      <c r="K20" s="29" t="s">
        <v>19</v>
      </c>
      <c r="L20" s="25">
        <f>SUM(L15:L19)</f>
        <v>584</v>
      </c>
      <c r="M20" s="25">
        <f t="shared" ref="M20:N20" si="10">SUM(M15:M19)</f>
        <v>560</v>
      </c>
      <c r="N20" s="25">
        <f t="shared" si="10"/>
        <v>606</v>
      </c>
      <c r="O20" s="25">
        <f>SUM(O15:O19)</f>
        <v>1750</v>
      </c>
      <c r="P20" s="25"/>
      <c r="Q20" s="52"/>
    </row>
    <row r="21" spans="1:18">
      <c r="A21" s="23"/>
      <c r="B21" s="19"/>
      <c r="C21" s="20" t="str">
        <f>IF(C20&gt;L20,"Won", IF(C20&lt;L20,"Lost","Tied"))</f>
        <v>Won</v>
      </c>
      <c r="D21" s="20" t="str">
        <f>IF(D20&gt;M20,"Won", IF(D20&lt;M20,"Lost","Tied"))</f>
        <v>Won</v>
      </c>
      <c r="E21" s="20" t="str">
        <f>IF(E20&gt;N20,"Won", IF(E20&lt;N20,"Lost","Tied"))</f>
        <v>Lost</v>
      </c>
      <c r="F21" s="20" t="str">
        <f>IF(F20&gt;O20,"Won", IF(F20&lt;O20,"Lost","Tied"))</f>
        <v>Won</v>
      </c>
      <c r="G21" s="20"/>
      <c r="H21" s="26"/>
      <c r="J21" s="23"/>
      <c r="K21" s="19"/>
      <c r="L21" s="20" t="str">
        <f>IF(L20&gt;C20,"Won", IF(L20&lt;C20,"Lost","Tied"))</f>
        <v>Lost</v>
      </c>
      <c r="M21" s="20" t="str">
        <f>IF(M20&gt;D20,"Won", IF(M20&lt;D20,"Lost","Tied"))</f>
        <v>Lost</v>
      </c>
      <c r="N21" s="20" t="str">
        <f>IF(N20&gt;E20,"Won", IF(N20&lt;E20,"Lost","Tied"))</f>
        <v>Won</v>
      </c>
      <c r="O21" s="20" t="str">
        <f>IF(O20&gt;F20,"Won", IF(O20&lt;F20,"Lost","Tied"))</f>
        <v>Lost</v>
      </c>
      <c r="P21" s="20"/>
      <c r="Q21" s="26"/>
    </row>
    <row r="22" spans="1:18">
      <c r="A22" s="23"/>
      <c r="B22" s="24" t="s">
        <v>20</v>
      </c>
      <c r="C22" s="30">
        <f>SUM((IF(C21="Won", "1", IF(C21="Tied", "0.5","0"))), (IF(D21="Won", "1", IF(D21="Tied", "0.5","0"))), (IF(E21="Won", "1", IF(E21="Tied", "0.5","0"))), (IF(F21="Won", "1", IF(F21="Tied", "0.5","0"))))</f>
        <v>3</v>
      </c>
      <c r="D22" s="20"/>
      <c r="E22" s="20"/>
      <c r="F22" s="20"/>
      <c r="G22" s="20"/>
      <c r="H22" s="52"/>
      <c r="J22" s="23"/>
      <c r="K22" s="24" t="s">
        <v>20</v>
      </c>
      <c r="L22" s="30">
        <f>SUM((IF(L21="Won", "1", IF(L21="Tied", "0.5","0"))), (IF(M21="Won", "1", IF(M21="Tied", "0.5","0"))), (IF(N21="Won", "1", IF(N21="Tied", "0.5","0"))), (IF(O21="Won", "1", IF(O21="Tied", "0.5","0"))))</f>
        <v>1</v>
      </c>
      <c r="M22" s="20"/>
      <c r="N22" s="20"/>
      <c r="O22" s="20"/>
      <c r="P22" s="20"/>
      <c r="Q22" s="52"/>
    </row>
    <row r="23" spans="1:18">
      <c r="A23" s="23"/>
      <c r="B23" s="19"/>
      <c r="C23" s="20"/>
      <c r="D23" s="20"/>
      <c r="E23" s="20"/>
      <c r="F23" s="20"/>
      <c r="G23" s="20"/>
      <c r="H23" s="52"/>
      <c r="J23" s="23"/>
      <c r="K23" s="19"/>
      <c r="L23" s="20"/>
      <c r="M23" s="20"/>
      <c r="N23" s="20"/>
      <c r="O23" s="20"/>
      <c r="P23" s="20"/>
      <c r="Q23" s="52"/>
    </row>
    <row r="24" spans="1:18" ht="13.5" thickBot="1">
      <c r="A24" s="31"/>
      <c r="B24" s="32" t="s">
        <v>21</v>
      </c>
      <c r="C24" s="58">
        <f>'Week 2'!L120+C22</f>
        <v>8</v>
      </c>
      <c r="D24" s="34"/>
      <c r="E24" s="35"/>
      <c r="F24" s="35"/>
      <c r="G24" s="35"/>
      <c r="H24" s="36"/>
      <c r="J24" s="31"/>
      <c r="K24" s="32" t="s">
        <v>21</v>
      </c>
      <c r="L24" s="58">
        <f>'Week 2'!C96+L22</f>
        <v>6</v>
      </c>
      <c r="M24" s="34"/>
      <c r="N24" s="35"/>
      <c r="O24" s="35"/>
      <c r="P24" s="35"/>
      <c r="Q24" s="36"/>
    </row>
    <row r="25" spans="1:18">
      <c r="A25" s="19"/>
      <c r="B25" s="39"/>
      <c r="C25" s="30"/>
      <c r="D25" s="40"/>
      <c r="E25" s="20"/>
      <c r="F25" s="20"/>
      <c r="G25" s="20"/>
      <c r="H25" s="20"/>
      <c r="J25" s="19"/>
      <c r="K25" s="39"/>
      <c r="L25" s="30"/>
      <c r="M25" s="40"/>
      <c r="N25" s="20"/>
      <c r="O25" s="20"/>
      <c r="P25" s="20"/>
      <c r="Q25" s="20"/>
    </row>
    <row r="26" spans="1:18" ht="13.5" thickBot="1"/>
    <row r="27" spans="1:18" s="3" customFormat="1" ht="18">
      <c r="A27" s="73" t="s">
        <v>73</v>
      </c>
      <c r="B27" s="74"/>
      <c r="C27" s="71"/>
      <c r="D27" s="72"/>
      <c r="E27" s="71" t="s">
        <v>37</v>
      </c>
      <c r="F27" s="72"/>
      <c r="G27" s="46" t="s">
        <v>84</v>
      </c>
      <c r="H27" s="15"/>
      <c r="I27" s="4"/>
      <c r="J27" s="73" t="s">
        <v>78</v>
      </c>
      <c r="K27" s="74"/>
      <c r="L27" s="72"/>
      <c r="M27" s="72"/>
      <c r="N27" s="71" t="s">
        <v>36</v>
      </c>
      <c r="O27" s="72"/>
      <c r="P27" s="46" t="s">
        <v>82</v>
      </c>
      <c r="Q27" s="15"/>
    </row>
    <row r="28" spans="1:18" s="2" customFormat="1" ht="25.5">
      <c r="A28" s="41" t="s">
        <v>23</v>
      </c>
      <c r="B28" s="14" t="s">
        <v>22</v>
      </c>
      <c r="C28" s="13" t="s">
        <v>1</v>
      </c>
      <c r="D28" s="13" t="s">
        <v>2</v>
      </c>
      <c r="E28" s="13" t="s">
        <v>3</v>
      </c>
      <c r="F28" s="13" t="s">
        <v>32</v>
      </c>
      <c r="G28" s="13" t="s">
        <v>25</v>
      </c>
      <c r="H28" s="17" t="s">
        <v>24</v>
      </c>
      <c r="I28" s="5"/>
      <c r="J28" s="41" t="s">
        <v>23</v>
      </c>
      <c r="K28" s="14" t="s">
        <v>22</v>
      </c>
      <c r="L28" s="13" t="s">
        <v>1</v>
      </c>
      <c r="M28" s="13" t="s">
        <v>2</v>
      </c>
      <c r="N28" s="13" t="s">
        <v>3</v>
      </c>
      <c r="O28" s="13" t="s">
        <v>32</v>
      </c>
      <c r="P28" s="13" t="s">
        <v>25</v>
      </c>
      <c r="Q28" s="17" t="s">
        <v>24</v>
      </c>
    </row>
    <row r="29" spans="1:18">
      <c r="A29" s="28">
        <f>'Week 2'!Q53</f>
        <v>129</v>
      </c>
      <c r="B29" s="9" t="s">
        <v>0</v>
      </c>
      <c r="C29" s="20">
        <v>110</v>
      </c>
      <c r="D29" s="20">
        <v>146</v>
      </c>
      <c r="E29" s="22">
        <v>104</v>
      </c>
      <c r="F29" s="20">
        <f>SUM(C29:E29)</f>
        <v>360</v>
      </c>
      <c r="G29" s="25">
        <f>INT(AVERAGE(C29:E29))</f>
        <v>120</v>
      </c>
      <c r="H29" s="21">
        <f>INT(AVERAGE('Week 1'!C101:E101,'Week 2'!L53:N53,C29:E29))</f>
        <v>126</v>
      </c>
      <c r="I29" s="6"/>
      <c r="J29" s="28">
        <f>'Week 2'!H101</f>
        <v>119</v>
      </c>
      <c r="K29" s="1" t="s">
        <v>48</v>
      </c>
      <c r="L29" s="6"/>
      <c r="M29" s="6"/>
      <c r="N29" s="6"/>
      <c r="O29" s="25"/>
      <c r="P29" s="25"/>
      <c r="Q29" s="21">
        <f>INT(AVERAGE('Week 1'!L77:N77,'Week 2'!C101:E101,L29:N29))</f>
        <v>119</v>
      </c>
      <c r="R29" s="6"/>
    </row>
    <row r="30" spans="1:18">
      <c r="A30" s="28">
        <f>'Week 2'!Q54</f>
        <v>178</v>
      </c>
      <c r="B30" s="1" t="s">
        <v>7</v>
      </c>
      <c r="C30" s="20"/>
      <c r="D30" s="20"/>
      <c r="E30" s="20"/>
      <c r="F30" s="20"/>
      <c r="G30" s="25"/>
      <c r="H30" s="21">
        <f>INT(AVERAGE('Week 1'!C102:E102,'Week 2'!L54:N54,C30:E30))</f>
        <v>178</v>
      </c>
      <c r="I30" s="6"/>
      <c r="J30" s="28">
        <f>'Week 2'!H102</f>
        <v>122</v>
      </c>
      <c r="K30" s="1" t="s">
        <v>81</v>
      </c>
      <c r="L30" s="20"/>
      <c r="M30" s="20"/>
      <c r="N30" s="20"/>
      <c r="O30" s="25"/>
      <c r="P30" s="25"/>
      <c r="Q30" s="21">
        <f>INT(AVERAGE('Week 1'!L78:N78,'Week 2'!C102:E102,L30:N30))</f>
        <v>122</v>
      </c>
      <c r="R30" s="6"/>
    </row>
    <row r="31" spans="1:18">
      <c r="A31" s="28">
        <f>'Week 2'!Q55</f>
        <v>193</v>
      </c>
      <c r="B31" s="42" t="s">
        <v>6</v>
      </c>
      <c r="C31" s="20">
        <v>147</v>
      </c>
      <c r="D31" s="20">
        <v>182</v>
      </c>
      <c r="E31" s="20">
        <v>201</v>
      </c>
      <c r="F31" s="20">
        <f t="shared" ref="F31" si="11">SUM(C31:E31)</f>
        <v>530</v>
      </c>
      <c r="G31" s="25">
        <f t="shared" ref="G31" si="12">INT(AVERAGE(C31:E31))</f>
        <v>176</v>
      </c>
      <c r="H31" s="21">
        <f>INT(AVERAGE('Week 1'!C103:E103,'Week 2'!L55:N55,C31:E31))</f>
        <v>185</v>
      </c>
      <c r="I31" s="6"/>
      <c r="J31" s="28">
        <f>'Week 2'!H103</f>
        <v>174</v>
      </c>
      <c r="K31" s="9" t="s">
        <v>50</v>
      </c>
      <c r="L31" s="6">
        <v>174</v>
      </c>
      <c r="M31" s="6">
        <v>136</v>
      </c>
      <c r="N31" s="6">
        <v>147</v>
      </c>
      <c r="O31" s="25">
        <f t="shared" ref="O31:O33" si="13">SUM(L31:N31)</f>
        <v>457</v>
      </c>
      <c r="P31" s="25">
        <f t="shared" ref="P31:P33" si="14">INT(AVERAGE(L31:N31))</f>
        <v>152</v>
      </c>
      <c r="Q31" s="21">
        <f>INT(AVERAGE('Week 1'!L79:N79,'Week 2'!C103:E103,L31:N31))</f>
        <v>163</v>
      </c>
      <c r="R31" s="6"/>
    </row>
    <row r="32" spans="1:18">
      <c r="A32" s="28"/>
      <c r="B32" s="9" t="s">
        <v>94</v>
      </c>
      <c r="C32" s="20">
        <v>131</v>
      </c>
      <c r="D32" s="20">
        <v>104</v>
      </c>
      <c r="E32" s="20">
        <v>108</v>
      </c>
      <c r="F32" s="20">
        <f>SUM(C32:E32)</f>
        <v>343</v>
      </c>
      <c r="G32" s="25">
        <f>INT(AVERAGE(C32:E32))</f>
        <v>114</v>
      </c>
      <c r="H32" s="21">
        <f>G32</f>
        <v>114</v>
      </c>
      <c r="I32" s="6"/>
      <c r="J32" s="28"/>
      <c r="K32" s="9" t="s">
        <v>95</v>
      </c>
      <c r="L32" s="6">
        <v>112</v>
      </c>
      <c r="M32" s="6">
        <v>124</v>
      </c>
      <c r="N32" s="6">
        <v>138</v>
      </c>
      <c r="O32" s="25">
        <f t="shared" si="13"/>
        <v>374</v>
      </c>
      <c r="P32" s="25">
        <f t="shared" si="14"/>
        <v>124</v>
      </c>
      <c r="Q32" s="21">
        <f>P32</f>
        <v>124</v>
      </c>
      <c r="R32" s="6"/>
    </row>
    <row r="33" spans="1:17">
      <c r="A33" s="28"/>
      <c r="B33" s="9"/>
      <c r="C33" s="20"/>
      <c r="D33" s="20"/>
      <c r="E33" s="20"/>
      <c r="F33" s="20"/>
      <c r="G33" s="25"/>
      <c r="H33" s="21"/>
      <c r="J33" s="28">
        <f>'Week 2'!H80</f>
        <v>128</v>
      </c>
      <c r="K33" s="9" t="s">
        <v>59</v>
      </c>
      <c r="L33" s="6">
        <v>175</v>
      </c>
      <c r="M33" s="6">
        <v>114</v>
      </c>
      <c r="N33" s="6">
        <v>126</v>
      </c>
      <c r="O33" s="25">
        <f t="shared" si="13"/>
        <v>415</v>
      </c>
      <c r="P33" s="25">
        <f t="shared" si="14"/>
        <v>138</v>
      </c>
      <c r="Q33" s="21">
        <f>INT(AVERAGE('Week 1'!C57:E57,'Week 2'!C80:E80,L33:N33))</f>
        <v>131</v>
      </c>
    </row>
    <row r="34" spans="1:17">
      <c r="A34" s="23"/>
      <c r="B34" s="19"/>
      <c r="C34" s="20"/>
      <c r="D34" s="20"/>
      <c r="E34" s="20"/>
      <c r="F34" s="20"/>
      <c r="G34" s="20"/>
      <c r="H34" s="21"/>
      <c r="J34" s="18"/>
      <c r="L34" s="6"/>
      <c r="M34" s="6"/>
      <c r="N34" s="6"/>
      <c r="O34" s="20"/>
      <c r="P34" s="25"/>
      <c r="Q34" s="21"/>
    </row>
    <row r="35" spans="1:17">
      <c r="A35" s="23"/>
      <c r="B35" s="24" t="s">
        <v>17</v>
      </c>
      <c r="C35" s="25">
        <f>SUM(C29:C33)</f>
        <v>388</v>
      </c>
      <c r="D35" s="25">
        <f t="shared" ref="D35:E35" si="15">SUM(D29:D33)</f>
        <v>432</v>
      </c>
      <c r="E35" s="25">
        <f t="shared" si="15"/>
        <v>413</v>
      </c>
      <c r="F35" s="25">
        <f>SUM(F29:F33)</f>
        <v>1233</v>
      </c>
      <c r="G35" s="25"/>
      <c r="H35" s="26"/>
      <c r="J35" s="23"/>
      <c r="K35" s="24" t="s">
        <v>17</v>
      </c>
      <c r="L35" s="25">
        <f>SUM(L29:L33)</f>
        <v>461</v>
      </c>
      <c r="M35" s="25">
        <f>SUM(M29:M33)</f>
        <v>374</v>
      </c>
      <c r="N35" s="25">
        <f>SUM(N29:N33)</f>
        <v>411</v>
      </c>
      <c r="O35" s="25">
        <f>SUM(O29:O33)</f>
        <v>1246</v>
      </c>
      <c r="P35" s="25"/>
      <c r="Q35" s="26"/>
    </row>
    <row r="36" spans="1:17">
      <c r="A36" s="23"/>
      <c r="B36" s="19"/>
      <c r="C36" s="25"/>
      <c r="D36" s="25"/>
      <c r="E36" s="25"/>
      <c r="F36" s="25"/>
      <c r="G36" s="25"/>
      <c r="H36" s="21"/>
      <c r="J36" s="23"/>
      <c r="K36" s="19"/>
      <c r="L36" s="25"/>
      <c r="M36" s="25"/>
      <c r="N36" s="25"/>
      <c r="O36" s="25"/>
      <c r="P36" s="25"/>
      <c r="Q36" s="21"/>
    </row>
    <row r="37" spans="1:17">
      <c r="A37" s="23"/>
      <c r="B37" s="19">
        <f>190-91</f>
        <v>99</v>
      </c>
      <c r="C37" s="20"/>
      <c r="D37" s="20"/>
      <c r="E37" s="20"/>
      <c r="F37" s="20"/>
      <c r="G37" s="20"/>
      <c r="H37" s="52"/>
      <c r="J37" s="23"/>
      <c r="K37" s="19"/>
      <c r="L37" s="20"/>
      <c r="M37" s="20"/>
      <c r="N37" s="20"/>
      <c r="O37" s="20"/>
      <c r="P37" s="20"/>
      <c r="Q37" s="52"/>
    </row>
    <row r="38" spans="1:17" s="2" customFormat="1" ht="25.5">
      <c r="A38" s="16" t="s">
        <v>16</v>
      </c>
      <c r="B38" s="14" t="s">
        <v>22</v>
      </c>
      <c r="C38" s="13" t="s">
        <v>1</v>
      </c>
      <c r="D38" s="13" t="s">
        <v>2</v>
      </c>
      <c r="E38" s="13" t="s">
        <v>3</v>
      </c>
      <c r="F38" s="13" t="s">
        <v>33</v>
      </c>
      <c r="G38" s="13" t="s">
        <v>18</v>
      </c>
      <c r="H38" s="50"/>
      <c r="I38" s="5"/>
      <c r="J38" s="16" t="s">
        <v>16</v>
      </c>
      <c r="K38" s="14" t="s">
        <v>22</v>
      </c>
      <c r="L38" s="13" t="s">
        <v>1</v>
      </c>
      <c r="M38" s="13" t="s">
        <v>2</v>
      </c>
      <c r="N38" s="13" t="s">
        <v>3</v>
      </c>
      <c r="O38" s="13" t="s">
        <v>33</v>
      </c>
      <c r="P38" s="13" t="s">
        <v>18</v>
      </c>
      <c r="Q38" s="50"/>
    </row>
    <row r="39" spans="1:17">
      <c r="A39" s="28">
        <f>IF(A29&gt;=200, "0", 200-A29)</f>
        <v>71</v>
      </c>
      <c r="B39" s="9" t="s">
        <v>0</v>
      </c>
      <c r="C39" s="25">
        <f>$A39+C29</f>
        <v>181</v>
      </c>
      <c r="D39" s="25">
        <f>$A39+D29</f>
        <v>217</v>
      </c>
      <c r="E39" s="25">
        <f>$A39+E29</f>
        <v>175</v>
      </c>
      <c r="F39" s="25">
        <f>SUM(C39:E39)</f>
        <v>573</v>
      </c>
      <c r="G39" s="25">
        <f>IF(H29&gt;=200, "0", 200-H29)</f>
        <v>74</v>
      </c>
      <c r="H39" s="52"/>
      <c r="J39" s="28">
        <f>IF(Q32&gt;=200, "0", 200-Q32)</f>
        <v>76</v>
      </c>
      <c r="K39" s="9" t="s">
        <v>95</v>
      </c>
      <c r="L39" s="25">
        <f>$J39+L32</f>
        <v>188</v>
      </c>
      <c r="M39" s="25">
        <f>$J39+M32</f>
        <v>200</v>
      </c>
      <c r="N39" s="25">
        <f>$J39+N32</f>
        <v>214</v>
      </c>
      <c r="O39" s="25">
        <f>SUM(L39:N39)</f>
        <v>602</v>
      </c>
      <c r="P39" s="25">
        <f>IF(Q32&gt;=200, "0", 200-Q32)</f>
        <v>76</v>
      </c>
      <c r="Q39" s="43"/>
    </row>
    <row r="40" spans="1:17">
      <c r="A40" s="28">
        <f>IF(H32&gt;=200, "0", 200-H32)</f>
        <v>86</v>
      </c>
      <c r="B40" s="9" t="s">
        <v>94</v>
      </c>
      <c r="C40" s="25">
        <f>$A40+C32</f>
        <v>217</v>
      </c>
      <c r="D40" s="25">
        <f>$A40+D32</f>
        <v>190</v>
      </c>
      <c r="E40" s="25">
        <f>$A40+E32</f>
        <v>194</v>
      </c>
      <c r="F40" s="25">
        <f>SUM(C40:E40)</f>
        <v>601</v>
      </c>
      <c r="G40" s="25">
        <f>IF(H32&gt;=200, "0", 200-H32)</f>
        <v>86</v>
      </c>
      <c r="H40" s="52"/>
      <c r="J40" s="28">
        <f>IF(J33&gt;=200, "0", 200-J33)</f>
        <v>72</v>
      </c>
      <c r="K40" s="9" t="s">
        <v>59</v>
      </c>
      <c r="L40" s="25">
        <f t="shared" ref="L40:M40" si="16">$J40+L33</f>
        <v>247</v>
      </c>
      <c r="M40" s="25">
        <f t="shared" si="16"/>
        <v>186</v>
      </c>
      <c r="N40" s="25">
        <f>$J40+N33</f>
        <v>198</v>
      </c>
      <c r="O40" s="25">
        <f>SUM(L40:N40)</f>
        <v>631</v>
      </c>
      <c r="P40" s="25">
        <f>IF(Q33&gt;=200, "0", 200-Q33)</f>
        <v>69</v>
      </c>
      <c r="Q40" s="43"/>
    </row>
    <row r="41" spans="1:17">
      <c r="A41" s="28">
        <f>IF(A31&gt;=200, "0", 200-A31)</f>
        <v>7</v>
      </c>
      <c r="B41" s="42" t="s">
        <v>6</v>
      </c>
      <c r="C41" s="25">
        <f>$A41+C31</f>
        <v>154</v>
      </c>
      <c r="D41" s="25">
        <f>$A41+D31</f>
        <v>189</v>
      </c>
      <c r="E41" s="25">
        <f>$A41+E31</f>
        <v>208</v>
      </c>
      <c r="F41" s="25">
        <f t="shared" ref="F41" si="17">SUM(C41:E41)</f>
        <v>551</v>
      </c>
      <c r="G41" s="25">
        <f>IF(H31&gt;=200, "0", 200-H31)</f>
        <v>15</v>
      </c>
      <c r="H41" s="52"/>
      <c r="J41" s="28">
        <f>IF(J31&gt;=200, "0", 200-J31)</f>
        <v>26</v>
      </c>
      <c r="K41" s="9" t="s">
        <v>50</v>
      </c>
      <c r="L41" s="25">
        <f>$J41+L31</f>
        <v>200</v>
      </c>
      <c r="M41" s="25">
        <f>$J41+M31</f>
        <v>162</v>
      </c>
      <c r="N41" s="25">
        <f>$J41+N31</f>
        <v>173</v>
      </c>
      <c r="O41" s="25">
        <f>SUM(L41:N41)</f>
        <v>535</v>
      </c>
      <c r="P41" s="25">
        <f>IF(Q31&gt;=200, "0", 200-Q31)</f>
        <v>37</v>
      </c>
      <c r="Q41" s="43"/>
    </row>
    <row r="42" spans="1:17">
      <c r="A42" s="28"/>
      <c r="B42" s="19"/>
      <c r="C42" s="25"/>
      <c r="D42" s="25"/>
      <c r="E42" s="25"/>
      <c r="F42" s="25"/>
      <c r="G42" s="25"/>
      <c r="H42" s="52"/>
      <c r="J42" s="28"/>
      <c r="L42" s="25"/>
      <c r="M42" s="25"/>
      <c r="N42" s="25"/>
      <c r="O42" s="25"/>
      <c r="P42" s="25"/>
      <c r="Q42" s="43"/>
    </row>
    <row r="43" spans="1:17">
      <c r="A43" s="23"/>
      <c r="B43" s="19"/>
      <c r="C43" s="20"/>
      <c r="D43" s="20"/>
      <c r="E43" s="20"/>
      <c r="F43" s="20"/>
      <c r="G43" s="20"/>
      <c r="H43" s="52"/>
      <c r="J43" s="23"/>
      <c r="K43" s="19"/>
      <c r="L43" s="20"/>
      <c r="M43" s="20"/>
      <c r="N43" s="20"/>
      <c r="O43" s="20"/>
      <c r="P43" s="20"/>
      <c r="Q43" s="52"/>
    </row>
    <row r="44" spans="1:17">
      <c r="A44" s="23"/>
      <c r="B44" s="29" t="s">
        <v>19</v>
      </c>
      <c r="C44" s="25">
        <f>SUM(C39:C43)</f>
        <v>552</v>
      </c>
      <c r="D44" s="25">
        <f>SUM(D39:D43)</f>
        <v>596</v>
      </c>
      <c r="E44" s="25">
        <f t="shared" ref="E44" si="18">SUM(E39:E43)</f>
        <v>577</v>
      </c>
      <c r="F44" s="25">
        <f>SUM(F39:F43)</f>
        <v>1725</v>
      </c>
      <c r="G44" s="25"/>
      <c r="H44" s="52"/>
      <c r="J44" s="23"/>
      <c r="K44" s="29" t="s">
        <v>19</v>
      </c>
      <c r="L44" s="25">
        <f>SUM(L39:L43)</f>
        <v>635</v>
      </c>
      <c r="M44" s="25">
        <f>SUM(M39:M43)</f>
        <v>548</v>
      </c>
      <c r="N44" s="25">
        <f t="shared" ref="N44" si="19">SUM(N39:N43)</f>
        <v>585</v>
      </c>
      <c r="O44" s="25">
        <f>SUM(O39:O43)</f>
        <v>1768</v>
      </c>
      <c r="P44" s="25"/>
      <c r="Q44" s="52"/>
    </row>
    <row r="45" spans="1:17">
      <c r="A45" s="23"/>
      <c r="B45" s="19"/>
      <c r="C45" s="20" t="str">
        <f>IF(C44&gt;L44,"Won", IF(C44&lt;L44,"Lost","Tied"))</f>
        <v>Lost</v>
      </c>
      <c r="D45" s="20" t="str">
        <f>IF(D44&gt;M44,"Won", IF(D44&lt;M44,"Lost","Tied"))</f>
        <v>Won</v>
      </c>
      <c r="E45" s="20" t="str">
        <f>IF(E44&gt;N44,"Won", IF(E44&lt;N44,"Lost","Tied"))</f>
        <v>Lost</v>
      </c>
      <c r="F45" s="20" t="str">
        <f>IF(F44&gt;O44,"Won", IF(F44&lt;O44,"Lost","Tied"))</f>
        <v>Lost</v>
      </c>
      <c r="G45" s="20"/>
      <c r="H45" s="26"/>
      <c r="J45" s="23"/>
      <c r="K45" s="19"/>
      <c r="L45" s="20" t="str">
        <f>IF(L44&gt;C44,"Won", IF(L44&lt;C44,"Lost","Tied"))</f>
        <v>Won</v>
      </c>
      <c r="M45" s="20" t="str">
        <f>IF(M44&gt;D44,"Won", IF(M44&lt;D44,"Lost","Tied"))</f>
        <v>Lost</v>
      </c>
      <c r="N45" s="20" t="str">
        <f>IF(N44&gt;E44,"Won", IF(N44&lt;E44,"Lost","Tied"))</f>
        <v>Won</v>
      </c>
      <c r="O45" s="20" t="str">
        <f>IF(O44&gt;F44,"Won", IF(O44&lt;F44,"Lost","Tied"))</f>
        <v>Won</v>
      </c>
      <c r="P45" s="20"/>
      <c r="Q45" s="26"/>
    </row>
    <row r="46" spans="1:17">
      <c r="A46" s="23"/>
      <c r="B46" s="24" t="s">
        <v>20</v>
      </c>
      <c r="C46" s="30">
        <f>SUM((IF(C45="Won", "1", IF(C45="Tied", "0.5","0"))), (IF(D45="Won", "1", IF(D45="Tied", "0.5","0"))), (IF(E45="Won", "1", IF(E45="Tied", "0.5","0"))), (IF(F45="Won", "1", IF(F45="Tied", "0.5","0"))))</f>
        <v>1</v>
      </c>
      <c r="D46" s="20"/>
      <c r="E46" s="20"/>
      <c r="F46" s="20"/>
      <c r="G46" s="20"/>
      <c r="H46" s="52"/>
      <c r="I46" s="45"/>
      <c r="J46" s="23"/>
      <c r="K46" s="24" t="s">
        <v>20</v>
      </c>
      <c r="L46" s="30">
        <f>SUM((IF(L45="Won", "1", IF(L45="Tied", "0.5","0"))), (IF(M45="Won", "1", IF(M45="Tied", "0.5","0"))), (IF(N45="Won", "1", IF(N45="Tied", "0.5","0"))), (IF(O45="Won", "1", IF(O45="Tied", "0.5","0"))))</f>
        <v>3</v>
      </c>
      <c r="M46" s="20"/>
      <c r="N46" s="20"/>
      <c r="O46" s="20"/>
      <c r="P46" s="20"/>
      <c r="Q46" s="52"/>
    </row>
    <row r="47" spans="1:17">
      <c r="A47" s="23"/>
      <c r="B47" s="19"/>
      <c r="C47" s="20"/>
      <c r="D47" s="20"/>
      <c r="E47" s="20"/>
      <c r="F47" s="20"/>
      <c r="G47" s="20"/>
      <c r="H47" s="52"/>
      <c r="J47" s="23"/>
      <c r="K47" s="19"/>
      <c r="L47" s="20"/>
      <c r="M47" s="20"/>
      <c r="N47" s="20"/>
      <c r="O47" s="20"/>
      <c r="P47" s="20"/>
      <c r="Q47" s="52"/>
    </row>
    <row r="48" spans="1:17" ht="13.5" thickBot="1">
      <c r="A48" s="31"/>
      <c r="B48" s="32" t="s">
        <v>21</v>
      </c>
      <c r="C48" s="58">
        <f>'Week 2'!L72+C46</f>
        <v>4.5</v>
      </c>
      <c r="D48" s="34"/>
      <c r="E48" s="35"/>
      <c r="F48" s="35"/>
      <c r="G48" s="35"/>
      <c r="H48" s="36"/>
      <c r="I48" s="45"/>
      <c r="J48" s="31"/>
      <c r="K48" s="32" t="s">
        <v>21</v>
      </c>
      <c r="L48" s="58">
        <f>'Week 2'!C120+L46</f>
        <v>6</v>
      </c>
      <c r="M48" s="34"/>
      <c r="N48" s="35"/>
      <c r="O48" s="35"/>
      <c r="P48" s="35"/>
      <c r="Q48" s="36"/>
    </row>
    <row r="50" spans="1:18" ht="13.5" thickBot="1"/>
    <row r="51" spans="1:18" s="3" customFormat="1" ht="18">
      <c r="A51" s="75" t="s">
        <v>80</v>
      </c>
      <c r="B51" s="72"/>
      <c r="C51" s="71"/>
      <c r="D51" s="72"/>
      <c r="E51" s="71" t="s">
        <v>38</v>
      </c>
      <c r="F51" s="72"/>
      <c r="G51" s="46" t="s">
        <v>9</v>
      </c>
      <c r="H51" s="15"/>
      <c r="I51" s="4"/>
      <c r="J51" s="73" t="s">
        <v>65</v>
      </c>
      <c r="K51" s="74"/>
      <c r="L51" s="71"/>
      <c r="M51" s="72"/>
      <c r="N51" s="71" t="s">
        <v>39</v>
      </c>
      <c r="O51" s="72"/>
      <c r="P51" s="46" t="s">
        <v>85</v>
      </c>
      <c r="Q51" s="15"/>
    </row>
    <row r="52" spans="1:18" s="2" customFormat="1" ht="25.5">
      <c r="A52" s="41" t="s">
        <v>23</v>
      </c>
      <c r="B52" s="14" t="s">
        <v>22</v>
      </c>
      <c r="C52" s="13" t="s">
        <v>1</v>
      </c>
      <c r="D52" s="13" t="s">
        <v>2</v>
      </c>
      <c r="E52" s="13" t="s">
        <v>3</v>
      </c>
      <c r="F52" s="13" t="s">
        <v>32</v>
      </c>
      <c r="G52" s="13" t="s">
        <v>25</v>
      </c>
      <c r="H52" s="17" t="s">
        <v>24</v>
      </c>
      <c r="I52" s="5"/>
      <c r="J52" s="41" t="s">
        <v>23</v>
      </c>
      <c r="K52" s="14" t="s">
        <v>22</v>
      </c>
      <c r="L52" s="13" t="s">
        <v>1</v>
      </c>
      <c r="M52" s="13" t="s">
        <v>2</v>
      </c>
      <c r="N52" s="13" t="s">
        <v>3</v>
      </c>
      <c r="O52" s="13" t="s">
        <v>32</v>
      </c>
      <c r="P52" s="13" t="s">
        <v>25</v>
      </c>
      <c r="Q52" s="17" t="s">
        <v>24</v>
      </c>
    </row>
    <row r="53" spans="1:18">
      <c r="A53" s="28">
        <f>'Week 2'!Q77</f>
        <v>69</v>
      </c>
      <c r="B53" s="42" t="s">
        <v>44</v>
      </c>
      <c r="C53" s="20">
        <v>95</v>
      </c>
      <c r="D53" s="20">
        <v>61</v>
      </c>
      <c r="E53" s="20">
        <v>65</v>
      </c>
      <c r="F53" s="20">
        <f t="shared" ref="F53:F54" si="20">SUM(C53:E53)</f>
        <v>221</v>
      </c>
      <c r="G53" s="25">
        <f t="shared" ref="G53:G54" si="21">INT(AVERAGE(C53:E53))</f>
        <v>73</v>
      </c>
      <c r="H53" s="21">
        <f>INT(AVERAGE('Week 1'!L101:N101,'Week 2'!L77:N77,C53:E53))</f>
        <v>70</v>
      </c>
      <c r="I53" s="6"/>
      <c r="J53" s="28">
        <f>'Week 2'!H29</f>
        <v>152</v>
      </c>
      <c r="K53" s="9" t="s">
        <v>12</v>
      </c>
      <c r="L53" s="6">
        <v>143</v>
      </c>
      <c r="M53" s="6">
        <v>162</v>
      </c>
      <c r="N53" s="6">
        <v>148</v>
      </c>
      <c r="O53" s="25">
        <f>SUM(L53:N53)</f>
        <v>453</v>
      </c>
      <c r="P53" s="25">
        <f>INT(AVERAGE(L53:N53))</f>
        <v>151</v>
      </c>
      <c r="Q53" s="21">
        <f>INT(AVERAGE('Week 1'!C5:E5,'Week 2'!C29:E29,L53:N53))</f>
        <v>152</v>
      </c>
      <c r="R53" s="6"/>
    </row>
    <row r="54" spans="1:18">
      <c r="A54" s="28">
        <f>'Week 2'!Q78</f>
        <v>95</v>
      </c>
      <c r="B54" t="s">
        <v>45</v>
      </c>
      <c r="C54" s="20">
        <v>100</v>
      </c>
      <c r="D54" s="20">
        <v>109</v>
      </c>
      <c r="E54" s="20">
        <v>129</v>
      </c>
      <c r="F54" s="20">
        <f t="shared" si="20"/>
        <v>338</v>
      </c>
      <c r="G54" s="25">
        <f t="shared" si="21"/>
        <v>112</v>
      </c>
      <c r="H54" s="21">
        <f>INT(AVERAGE('Week 1'!L102:N102,'Week 2'!L78:N78,C54:E54))</f>
        <v>100</v>
      </c>
      <c r="I54" s="6"/>
      <c r="J54" s="28">
        <f>'Week 2'!H30</f>
        <v>91</v>
      </c>
      <c r="K54" s="9" t="s">
        <v>63</v>
      </c>
      <c r="L54" s="6">
        <v>104</v>
      </c>
      <c r="M54" s="6">
        <v>88</v>
      </c>
      <c r="N54" s="6">
        <v>74</v>
      </c>
      <c r="O54" s="25">
        <f t="shared" ref="O54" si="22">SUM(L54:N54)</f>
        <v>266</v>
      </c>
      <c r="P54" s="25">
        <f t="shared" ref="P54" si="23">INT(AVERAGE(L54:N54))</f>
        <v>88</v>
      </c>
      <c r="Q54" s="21">
        <f>INT(AVERAGE('Week 1'!C6:E6,'Week 2'!C30:E30,L54:N54))</f>
        <v>90</v>
      </c>
      <c r="R54" s="6"/>
    </row>
    <row r="55" spans="1:18">
      <c r="A55" s="28">
        <f>'Week 2'!Q79</f>
        <v>107</v>
      </c>
      <c r="B55" s="9" t="s">
        <v>46</v>
      </c>
      <c r="C55" s="20">
        <v>115</v>
      </c>
      <c r="D55" s="20">
        <v>114</v>
      </c>
      <c r="E55" s="20">
        <v>115</v>
      </c>
      <c r="F55" s="20">
        <f>SUM(C55:E55)</f>
        <v>344</v>
      </c>
      <c r="G55" s="25">
        <f>INT(AVERAGE(C55:E55))</f>
        <v>114</v>
      </c>
      <c r="H55" s="21">
        <f>INT(AVERAGE('Week 1'!L103:N103,'Week 2'!L79:N79,C55:E55))</f>
        <v>110</v>
      </c>
      <c r="I55" s="6"/>
      <c r="J55" s="28">
        <f>'Week 2'!H31</f>
        <v>120</v>
      </c>
      <c r="K55" s="9" t="s">
        <v>64</v>
      </c>
      <c r="L55" s="6">
        <v>153</v>
      </c>
      <c r="M55" s="6">
        <v>78</v>
      </c>
      <c r="N55" s="6">
        <v>94</v>
      </c>
      <c r="O55" s="25">
        <f>SUM(L55:N55)</f>
        <v>325</v>
      </c>
      <c r="P55" s="25">
        <f>INT(AVERAGE(L55:N55))</f>
        <v>108</v>
      </c>
      <c r="Q55" s="21">
        <f>INT(AVERAGE('Week 1'!C7:E7,'Week 2'!C31:E31,L55:N55))</f>
        <v>114</v>
      </c>
      <c r="R55" s="6"/>
    </row>
    <row r="56" spans="1:18">
      <c r="A56" s="18"/>
      <c r="B56" s="9"/>
      <c r="C56" s="20"/>
      <c r="D56" s="20"/>
      <c r="E56" s="20"/>
      <c r="F56" s="20"/>
      <c r="G56" s="25"/>
      <c r="H56" s="21"/>
      <c r="I56" s="6"/>
      <c r="J56" s="28"/>
      <c r="K56" s="42"/>
      <c r="L56" s="6"/>
      <c r="M56" s="6"/>
      <c r="N56" s="6"/>
      <c r="O56" s="25"/>
      <c r="P56" s="25"/>
      <c r="Q56" s="21"/>
      <c r="R56" s="6"/>
    </row>
    <row r="57" spans="1:18">
      <c r="A57" s="18"/>
      <c r="B57" s="9"/>
      <c r="C57" s="20"/>
      <c r="D57" s="20"/>
      <c r="E57" s="20"/>
      <c r="F57" s="20"/>
      <c r="G57" s="25"/>
      <c r="H57" s="21"/>
      <c r="J57" s="18"/>
      <c r="Q57" s="21"/>
    </row>
    <row r="58" spans="1:18">
      <c r="A58" s="18"/>
      <c r="B58" s="19"/>
      <c r="C58" s="20"/>
      <c r="D58" s="20"/>
      <c r="E58" s="20"/>
      <c r="F58" s="20"/>
      <c r="G58" s="20"/>
      <c r="H58" s="21"/>
      <c r="J58" s="18"/>
      <c r="Q58" s="21"/>
    </row>
    <row r="59" spans="1:18">
      <c r="A59" s="23"/>
      <c r="B59" s="24" t="s">
        <v>17</v>
      </c>
      <c r="C59" s="25">
        <f>SUM(C53:C57)</f>
        <v>310</v>
      </c>
      <c r="D59" s="25">
        <f>SUM(D53:D57)</f>
        <v>284</v>
      </c>
      <c r="E59" s="25">
        <f>SUM(E53:E57)</f>
        <v>309</v>
      </c>
      <c r="F59" s="25">
        <f>SUM(F53:F57)</f>
        <v>903</v>
      </c>
      <c r="G59" s="25"/>
      <c r="H59" s="26"/>
      <c r="J59" s="23"/>
      <c r="K59" s="24" t="s">
        <v>17</v>
      </c>
      <c r="L59" s="25">
        <f>SUM(L53:L57)</f>
        <v>400</v>
      </c>
      <c r="M59" s="25">
        <f t="shared" ref="M59:N59" si="24">SUM(M53:M57)</f>
        <v>328</v>
      </c>
      <c r="N59" s="25">
        <f t="shared" si="24"/>
        <v>316</v>
      </c>
      <c r="O59" s="25">
        <f>SUM(O53:O57)</f>
        <v>1044</v>
      </c>
      <c r="P59" s="25"/>
      <c r="Q59" s="26"/>
    </row>
    <row r="60" spans="1:18">
      <c r="A60" s="23"/>
      <c r="B60" s="19"/>
      <c r="C60" s="25"/>
      <c r="D60" s="25"/>
      <c r="E60" s="25"/>
      <c r="F60" s="25"/>
      <c r="G60" s="25"/>
      <c r="H60" s="21"/>
      <c r="J60" s="23"/>
      <c r="K60" s="19"/>
      <c r="L60" s="25"/>
      <c r="M60" s="25"/>
      <c r="N60" s="25"/>
      <c r="O60" s="25"/>
      <c r="P60" s="25"/>
      <c r="Q60" s="21"/>
    </row>
    <row r="61" spans="1:18">
      <c r="A61" s="23"/>
      <c r="B61" s="19"/>
      <c r="C61" s="20"/>
      <c r="D61" s="20"/>
      <c r="E61" s="20"/>
      <c r="F61" s="20"/>
      <c r="G61" s="20"/>
      <c r="H61" s="52"/>
      <c r="J61" s="23"/>
      <c r="K61" s="19"/>
      <c r="L61" s="20"/>
      <c r="M61" s="20"/>
      <c r="N61" s="20"/>
      <c r="O61" s="20"/>
      <c r="P61" s="20"/>
      <c r="Q61" s="52"/>
    </row>
    <row r="62" spans="1:18" s="2" customFormat="1" ht="25.5">
      <c r="A62" s="16" t="s">
        <v>16</v>
      </c>
      <c r="B62" s="14" t="s">
        <v>22</v>
      </c>
      <c r="C62" s="13" t="s">
        <v>1</v>
      </c>
      <c r="D62" s="13" t="s">
        <v>2</v>
      </c>
      <c r="E62" s="13" t="s">
        <v>3</v>
      </c>
      <c r="F62" s="13" t="s">
        <v>33</v>
      </c>
      <c r="G62" s="13" t="s">
        <v>18</v>
      </c>
      <c r="H62" s="50"/>
      <c r="I62" s="5"/>
      <c r="J62" s="16" t="s">
        <v>16</v>
      </c>
      <c r="K62" s="14" t="s">
        <v>22</v>
      </c>
      <c r="L62" s="13" t="s">
        <v>1</v>
      </c>
      <c r="M62" s="13" t="s">
        <v>2</v>
      </c>
      <c r="N62" s="13" t="s">
        <v>3</v>
      </c>
      <c r="O62" s="13" t="s">
        <v>33</v>
      </c>
      <c r="P62" s="13" t="s">
        <v>18</v>
      </c>
      <c r="Q62" s="50"/>
    </row>
    <row r="63" spans="1:18">
      <c r="A63" s="28">
        <f>IF(A53&gt;=200, "0", 200-A53)</f>
        <v>131</v>
      </c>
      <c r="B63" s="42" t="s">
        <v>44</v>
      </c>
      <c r="C63" s="25">
        <f>$A63+C53</f>
        <v>226</v>
      </c>
      <c r="D63" s="25">
        <f t="shared" ref="D63:D64" si="25">$A63+D53</f>
        <v>192</v>
      </c>
      <c r="E63" s="25">
        <f>$A63+E53</f>
        <v>196</v>
      </c>
      <c r="F63" s="25">
        <f>SUM(C63:E63)</f>
        <v>614</v>
      </c>
      <c r="G63" s="25">
        <f>IF(H53&gt;=200, "0", 200-H53)</f>
        <v>130</v>
      </c>
      <c r="H63" s="52"/>
      <c r="J63" s="28">
        <f>IF(J53&gt;=200, "0", 200-J53)</f>
        <v>48</v>
      </c>
      <c r="K63" s="9" t="s">
        <v>12</v>
      </c>
      <c r="L63" s="25">
        <f>$J63+L53</f>
        <v>191</v>
      </c>
      <c r="M63" s="25">
        <f t="shared" ref="M63:N64" si="26">$J63+M53</f>
        <v>210</v>
      </c>
      <c r="N63" s="25">
        <f t="shared" si="26"/>
        <v>196</v>
      </c>
      <c r="O63" s="25">
        <f>SUM(L63:N63)</f>
        <v>597</v>
      </c>
      <c r="P63" s="25">
        <f>IF(Q53&gt;=200, "0", 200-Q53)</f>
        <v>48</v>
      </c>
      <c r="Q63" s="43"/>
    </row>
    <row r="64" spans="1:18">
      <c r="A64" s="28">
        <f>IF(A54&gt;=200, "0", 200-A54)</f>
        <v>105</v>
      </c>
      <c r="B64" t="s">
        <v>45</v>
      </c>
      <c r="C64" s="25">
        <f>$A64+C54</f>
        <v>205</v>
      </c>
      <c r="D64" s="25">
        <f t="shared" si="25"/>
        <v>214</v>
      </c>
      <c r="E64" s="25">
        <f>$A64+E54</f>
        <v>234</v>
      </c>
      <c r="F64" s="25">
        <f>SUM(C64:E64)</f>
        <v>653</v>
      </c>
      <c r="G64" s="25">
        <f>IF(H54&gt;=200, "0", 200-H54)</f>
        <v>100</v>
      </c>
      <c r="H64" s="52"/>
      <c r="J64" s="28">
        <f>IF(J54&gt;=200, "0", 200-J54)</f>
        <v>109</v>
      </c>
      <c r="K64" s="9" t="s">
        <v>63</v>
      </c>
      <c r="L64" s="25">
        <f>$J64+L54</f>
        <v>213</v>
      </c>
      <c r="M64" s="25">
        <f t="shared" si="26"/>
        <v>197</v>
      </c>
      <c r="N64" s="25">
        <f t="shared" si="26"/>
        <v>183</v>
      </c>
      <c r="O64" s="25">
        <f t="shared" ref="O64:O65" si="27">SUM(L64:N64)</f>
        <v>593</v>
      </c>
      <c r="P64" s="25">
        <f t="shared" ref="P64:P65" si="28">IF(Q54&gt;=200, "0", 200-Q54)</f>
        <v>110</v>
      </c>
      <c r="Q64" s="43"/>
    </row>
    <row r="65" spans="1:17">
      <c r="A65" s="28">
        <f>IF(A55&gt;=200, "0", 200-A55)</f>
        <v>93</v>
      </c>
      <c r="B65" s="9" t="s">
        <v>46</v>
      </c>
      <c r="C65" s="25">
        <f>$A65+C55</f>
        <v>208</v>
      </c>
      <c r="D65" s="25">
        <f>$A65+D55</f>
        <v>207</v>
      </c>
      <c r="E65" s="25">
        <f>$A65+E55</f>
        <v>208</v>
      </c>
      <c r="F65" s="25">
        <f t="shared" ref="F65" si="29">SUM(C65:E65)</f>
        <v>623</v>
      </c>
      <c r="G65" s="25">
        <f>IF(H55&gt;=200, "0", 200-H55)</f>
        <v>90</v>
      </c>
      <c r="H65" s="52"/>
      <c r="J65" s="28">
        <f>IF(J55&gt;=200, "0", 200-J55)</f>
        <v>80</v>
      </c>
      <c r="K65" s="9" t="s">
        <v>64</v>
      </c>
      <c r="L65" s="25">
        <f>$J65+L55</f>
        <v>233</v>
      </c>
      <c r="M65" s="25">
        <f>$J65+M55</f>
        <v>158</v>
      </c>
      <c r="N65" s="25">
        <f>$J65+N55</f>
        <v>174</v>
      </c>
      <c r="O65" s="25">
        <f t="shared" si="27"/>
        <v>565</v>
      </c>
      <c r="P65" s="25">
        <f t="shared" si="28"/>
        <v>86</v>
      </c>
      <c r="Q65" s="43"/>
    </row>
    <row r="66" spans="1:17">
      <c r="A66" s="28"/>
      <c r="C66" s="25"/>
      <c r="D66" s="25"/>
      <c r="E66" s="25"/>
      <c r="F66" s="25"/>
      <c r="G66" s="25"/>
      <c r="H66" s="52"/>
      <c r="J66" s="28"/>
      <c r="L66" s="25"/>
      <c r="M66" s="25"/>
      <c r="N66" s="25"/>
      <c r="O66" s="25"/>
      <c r="P66" s="25"/>
      <c r="Q66" s="43"/>
    </row>
    <row r="67" spans="1:17">
      <c r="A67" s="23"/>
      <c r="B67" s="19"/>
      <c r="C67" s="20"/>
      <c r="D67" s="20"/>
      <c r="E67" s="20"/>
      <c r="F67" s="20"/>
      <c r="G67" s="20"/>
      <c r="H67" s="52"/>
      <c r="J67" s="23"/>
      <c r="K67" s="19"/>
      <c r="L67" s="20"/>
      <c r="M67" s="20"/>
      <c r="N67" s="20"/>
      <c r="O67" s="20"/>
      <c r="P67" s="20"/>
      <c r="Q67" s="52"/>
    </row>
    <row r="68" spans="1:17">
      <c r="A68" s="23"/>
      <c r="B68" s="29" t="s">
        <v>19</v>
      </c>
      <c r="C68" s="25">
        <f>SUM(C63:C67)</f>
        <v>639</v>
      </c>
      <c r="D68" s="25">
        <f t="shared" ref="D68:E68" si="30">SUM(D63:D67)</f>
        <v>613</v>
      </c>
      <c r="E68" s="25">
        <f t="shared" si="30"/>
        <v>638</v>
      </c>
      <c r="F68" s="25">
        <f>SUM(F63:F67)</f>
        <v>1890</v>
      </c>
      <c r="G68" s="25"/>
      <c r="H68" s="52"/>
      <c r="J68" s="23"/>
      <c r="K68" s="29" t="s">
        <v>19</v>
      </c>
      <c r="L68" s="25">
        <f>SUM(L63:L67)</f>
        <v>637</v>
      </c>
      <c r="M68" s="25">
        <f t="shared" ref="M68:O68" si="31">SUM(M63:M67)</f>
        <v>565</v>
      </c>
      <c r="N68" s="25">
        <f t="shared" si="31"/>
        <v>553</v>
      </c>
      <c r="O68" s="25">
        <f t="shared" si="31"/>
        <v>1755</v>
      </c>
      <c r="P68" s="25"/>
      <c r="Q68" s="52"/>
    </row>
    <row r="69" spans="1:17">
      <c r="A69" s="23"/>
      <c r="B69" s="19"/>
      <c r="C69" s="20" t="str">
        <f>IF(C68&gt;L68,"Won", IF(C68&lt;L68,"Lost","Tied"))</f>
        <v>Won</v>
      </c>
      <c r="D69" s="20" t="str">
        <f>IF(D68&gt;M68,"Won", IF(D68&lt;M68,"Lost","Tied"))</f>
        <v>Won</v>
      </c>
      <c r="E69" s="20" t="str">
        <f>IF(E68&gt;N68,"Won", IF(E68&lt;N68,"Lost","Tied"))</f>
        <v>Won</v>
      </c>
      <c r="F69" s="20" t="str">
        <f>IF(F68&gt;O68,"Won", IF(F68&lt;O68,"Lost","Tied"))</f>
        <v>Won</v>
      </c>
      <c r="G69" s="20"/>
      <c r="H69" s="26"/>
      <c r="J69" s="23"/>
      <c r="K69" s="19"/>
      <c r="L69" s="20" t="str">
        <f>IF(L68&gt;C68,"Won", IF(L68&lt;C68,"Lost","Tied"))</f>
        <v>Lost</v>
      </c>
      <c r="M69" s="20" t="str">
        <f>IF(M68&gt;D68,"Won", IF(M68&lt;D68,"Lost","Tied"))</f>
        <v>Lost</v>
      </c>
      <c r="N69" s="20" t="str">
        <f>IF(N68&gt;E68,"Won", IF(N68&lt;E68,"Lost","Tied"))</f>
        <v>Lost</v>
      </c>
      <c r="O69" s="20" t="str">
        <f>IF(O68&gt;F68,"Won", IF(O68&lt;F68,"Lost","Tied"))</f>
        <v>Lost</v>
      </c>
      <c r="P69" s="20"/>
      <c r="Q69" s="26"/>
    </row>
    <row r="70" spans="1:17">
      <c r="A70" s="23"/>
      <c r="B70" s="24" t="s">
        <v>20</v>
      </c>
      <c r="C70" s="30">
        <f>SUM((IF(C69="Won", "1", IF(C69="Tied", "0.5","0"))), (IF(D69="Won", "1", IF(D69="Tied", "0.5","0"))), (IF(E69="Won", "1", IF(E69="Tied", "0.5","0"))), (IF(F69="Won", "1", IF(F69="Tied", "0.5","0"))))</f>
        <v>4</v>
      </c>
      <c r="D70" s="20"/>
      <c r="E70" s="20"/>
      <c r="F70" s="20"/>
      <c r="G70" s="20"/>
      <c r="H70" s="52"/>
      <c r="I70" s="45"/>
      <c r="J70" s="23"/>
      <c r="K70" s="24" t="s">
        <v>20</v>
      </c>
      <c r="L70" s="30">
        <f>SUM((IF(L69="Won", "1", IF(L69="Tied", "0.5","0"))), (IF(M69="Won", "1", IF(M69="Tied", "0.5","0"))), (IF(N69="Won", "1", IF(N69="Tied", "0.5","0"))), (IF(O69="Won", "1", IF(O69="Tied", "0.5","0"))))</f>
        <v>0</v>
      </c>
      <c r="M70" s="20"/>
      <c r="N70" s="20"/>
      <c r="O70" s="20"/>
      <c r="P70" s="20"/>
      <c r="Q70" s="52"/>
    </row>
    <row r="71" spans="1:17">
      <c r="A71" s="23"/>
      <c r="B71" s="19"/>
      <c r="C71" s="20"/>
      <c r="D71" s="20"/>
      <c r="E71" s="20"/>
      <c r="F71" s="20"/>
      <c r="G71" s="20"/>
      <c r="H71" s="52"/>
      <c r="J71" s="23"/>
      <c r="K71" s="19"/>
      <c r="L71" s="20"/>
      <c r="M71" s="20"/>
      <c r="N71" s="20"/>
      <c r="O71" s="20"/>
      <c r="P71" s="20"/>
      <c r="Q71" s="52"/>
    </row>
    <row r="72" spans="1:17" ht="13.5" thickBot="1">
      <c r="A72" s="31"/>
      <c r="B72" s="32" t="s">
        <v>21</v>
      </c>
      <c r="C72" s="58">
        <f>'Week 2'!L96+C70</f>
        <v>6</v>
      </c>
      <c r="D72" s="34"/>
      <c r="E72" s="35"/>
      <c r="F72" s="35"/>
      <c r="G72" s="35"/>
      <c r="H72" s="36"/>
      <c r="I72" s="45"/>
      <c r="J72" s="31"/>
      <c r="K72" s="32" t="s">
        <v>21</v>
      </c>
      <c r="L72" s="58">
        <f>'Week 2'!C48+L70</f>
        <v>2.5</v>
      </c>
      <c r="M72" s="34"/>
      <c r="N72" s="35"/>
      <c r="O72" s="35"/>
      <c r="P72" s="35"/>
      <c r="Q72" s="36"/>
    </row>
    <row r="74" spans="1:17" ht="13.5" thickBot="1"/>
    <row r="75" spans="1:17" ht="18">
      <c r="A75" s="73" t="s">
        <v>77</v>
      </c>
      <c r="B75" s="76"/>
      <c r="C75" s="71"/>
      <c r="D75" s="72"/>
      <c r="E75" s="71" t="s">
        <v>69</v>
      </c>
      <c r="F75" s="72"/>
      <c r="G75" s="46" t="s">
        <v>15</v>
      </c>
      <c r="H75" s="15"/>
      <c r="I75" s="3"/>
      <c r="J75" s="73" t="s">
        <v>66</v>
      </c>
      <c r="K75" s="74"/>
      <c r="L75" s="72"/>
      <c r="M75" s="72"/>
      <c r="N75" s="71" t="s">
        <v>70</v>
      </c>
      <c r="O75" s="72"/>
      <c r="P75" s="46" t="s">
        <v>83</v>
      </c>
      <c r="Q75" s="15"/>
    </row>
    <row r="76" spans="1:17" ht="25.5">
      <c r="A76" s="41" t="s">
        <v>23</v>
      </c>
      <c r="B76" s="14" t="s">
        <v>22</v>
      </c>
      <c r="C76" s="13" t="s">
        <v>1</v>
      </c>
      <c r="D76" s="13" t="s">
        <v>2</v>
      </c>
      <c r="E76" s="13" t="s">
        <v>3</v>
      </c>
      <c r="F76" s="13" t="s">
        <v>32</v>
      </c>
      <c r="G76" s="13" t="s">
        <v>25</v>
      </c>
      <c r="H76" s="17" t="s">
        <v>24</v>
      </c>
      <c r="I76" s="2"/>
      <c r="J76" s="41" t="s">
        <v>23</v>
      </c>
      <c r="K76" s="14" t="s">
        <v>22</v>
      </c>
      <c r="L76" s="13" t="s">
        <v>1</v>
      </c>
      <c r="M76" s="13" t="s">
        <v>2</v>
      </c>
      <c r="N76" s="13" t="s">
        <v>3</v>
      </c>
      <c r="O76" s="13" t="s">
        <v>32</v>
      </c>
      <c r="P76" s="13" t="s">
        <v>25</v>
      </c>
      <c r="Q76" s="17" t="s">
        <v>24</v>
      </c>
    </row>
    <row r="77" spans="1:17">
      <c r="A77" s="59">
        <f>'Week 2'!Q5</f>
        <v>98</v>
      </c>
      <c r="B77" s="9" t="s">
        <v>53</v>
      </c>
      <c r="C77" s="20">
        <v>80</v>
      </c>
      <c r="D77" s="20">
        <v>97</v>
      </c>
      <c r="E77" s="20">
        <v>98</v>
      </c>
      <c r="F77" s="20">
        <f t="shared" ref="F77:F78" si="32">SUM(C77:E77)</f>
        <v>275</v>
      </c>
      <c r="G77" s="25">
        <f>INT(AVERAGE(C77:E77))</f>
        <v>91</v>
      </c>
      <c r="H77" s="56">
        <f>INT(AVERAGE('Week 1'!C29:E29,'Week 2'!L5:N5,C77:E77))</f>
        <v>96</v>
      </c>
      <c r="I77" s="6"/>
      <c r="J77" s="28">
        <f>'Week 2'!H53</f>
        <v>100</v>
      </c>
      <c r="K77" s="54" t="s">
        <v>61</v>
      </c>
      <c r="L77" s="6">
        <v>145</v>
      </c>
      <c r="M77" s="6">
        <v>147</v>
      </c>
      <c r="N77" s="6">
        <v>104</v>
      </c>
      <c r="O77" s="25">
        <f t="shared" ref="O77" si="33">SUM(L77:N77)</f>
        <v>396</v>
      </c>
      <c r="P77" s="25">
        <f>INT(AVERAGE(L77:N77))</f>
        <v>132</v>
      </c>
      <c r="Q77" s="21">
        <f>INT(AVERAGE('Week 1'!L5:N5,'Week 2'!C53:E53,L77:N77))</f>
        <v>111</v>
      </c>
    </row>
    <row r="78" spans="1:17">
      <c r="A78" s="28">
        <f>'Week 2'!Q6</f>
        <v>98</v>
      </c>
      <c r="B78" s="9" t="s">
        <v>54</v>
      </c>
      <c r="C78" s="20">
        <v>98</v>
      </c>
      <c r="D78" s="20">
        <v>143</v>
      </c>
      <c r="E78" s="20">
        <v>93</v>
      </c>
      <c r="F78" s="20">
        <f t="shared" si="32"/>
        <v>334</v>
      </c>
      <c r="G78" s="25">
        <f>INT(AVERAGE(C78:E78))</f>
        <v>111</v>
      </c>
      <c r="H78" s="56">
        <f>INT(AVERAGE('Week 1'!C30:E30,'Week 2'!L6:N6,C78:E78))</f>
        <v>102</v>
      </c>
      <c r="I78" s="6"/>
      <c r="J78" s="59">
        <f>'Week 2'!H54</f>
        <v>135</v>
      </c>
      <c r="K78" s="54" t="s">
        <v>68</v>
      </c>
      <c r="L78" s="6">
        <v>117</v>
      </c>
      <c r="M78" s="6">
        <v>95</v>
      </c>
      <c r="N78" s="6">
        <v>99</v>
      </c>
      <c r="O78" s="25">
        <f>SUM(L78:N78)</f>
        <v>311</v>
      </c>
      <c r="P78" s="25">
        <f>INT(AVERAGE(L78:N78))</f>
        <v>103</v>
      </c>
      <c r="Q78" s="21">
        <f>INT(AVERAGE('Week 1'!L6:N6,'Week 2'!C54:E54,L78:N78))</f>
        <v>124</v>
      </c>
    </row>
    <row r="79" spans="1:17">
      <c r="A79" s="28">
        <f>'Week 2'!Q7</f>
        <v>153</v>
      </c>
      <c r="B79" s="55" t="s">
        <v>55</v>
      </c>
      <c r="C79" s="20"/>
      <c r="D79" s="20"/>
      <c r="E79" s="20"/>
      <c r="F79" s="20"/>
      <c r="G79" s="25"/>
      <c r="H79" s="56">
        <f>INT(AVERAGE('Week 1'!C31:E31,'Week 2'!L7:N7,C79:E79))</f>
        <v>153</v>
      </c>
      <c r="I79" s="6"/>
      <c r="J79" s="59">
        <f>'Week 2'!H55</f>
        <v>127</v>
      </c>
      <c r="K79" s="54" t="s">
        <v>62</v>
      </c>
      <c r="L79" s="6">
        <v>106</v>
      </c>
      <c r="M79" s="6">
        <v>112</v>
      </c>
      <c r="N79" s="6">
        <v>123</v>
      </c>
      <c r="O79" s="25">
        <f>SUM(L79:N79)</f>
        <v>341</v>
      </c>
      <c r="P79" s="25">
        <f>INT(AVERAGE(L79:N79))</f>
        <v>113</v>
      </c>
      <c r="Q79" s="21">
        <f>INT(AVERAGE('Week 1'!L7:N7,'Week 2'!C55:E55,L79:N79))</f>
        <v>122</v>
      </c>
    </row>
    <row r="80" spans="1:17">
      <c r="A80" s="28"/>
      <c r="B80" s="9" t="s">
        <v>96</v>
      </c>
      <c r="C80" s="20">
        <v>146</v>
      </c>
      <c r="D80" s="20">
        <v>168</v>
      </c>
      <c r="E80" s="20">
        <v>164</v>
      </c>
      <c r="F80" s="20">
        <f t="shared" ref="F80" si="34">SUM(C80:E80)</f>
        <v>478</v>
      </c>
      <c r="G80" s="25">
        <f>INT(AVERAGE(C80:E80))</f>
        <v>159</v>
      </c>
      <c r="H80" s="21">
        <f>G80</f>
        <v>159</v>
      </c>
      <c r="I80" s="6"/>
      <c r="J80" s="18"/>
      <c r="Q80" s="21"/>
    </row>
    <row r="81" spans="1:17">
      <c r="A81" s="18"/>
      <c r="B81" s="9"/>
      <c r="C81" s="20"/>
      <c r="D81" s="20"/>
      <c r="E81" s="20"/>
      <c r="F81" s="20"/>
      <c r="G81" s="25"/>
      <c r="H81" s="21"/>
      <c r="J81" s="18"/>
      <c r="K81" s="9"/>
      <c r="L81" s="6"/>
      <c r="M81" s="6"/>
      <c r="N81" s="6"/>
      <c r="O81" s="25"/>
      <c r="P81" s="25"/>
      <c r="Q81" s="21"/>
    </row>
    <row r="82" spans="1:17">
      <c r="A82" s="18"/>
      <c r="B82" s="19"/>
      <c r="C82" s="20"/>
      <c r="D82" s="20"/>
      <c r="E82" s="20"/>
      <c r="F82" s="20"/>
      <c r="G82" s="20"/>
      <c r="H82" s="21"/>
      <c r="J82" s="38"/>
      <c r="Q82" s="21"/>
    </row>
    <row r="83" spans="1:17">
      <c r="A83" s="23"/>
      <c r="B83" s="24" t="s">
        <v>17</v>
      </c>
      <c r="C83" s="25">
        <f>SUM(C77:C81)</f>
        <v>324</v>
      </c>
      <c r="D83" s="25">
        <f>SUM(D77:D81)</f>
        <v>408</v>
      </c>
      <c r="E83" s="25">
        <f t="shared" ref="E83" si="35">SUM(E77:E81)</f>
        <v>355</v>
      </c>
      <c r="F83" s="25">
        <f>SUM(F77:F81)</f>
        <v>1087</v>
      </c>
      <c r="G83" s="25"/>
      <c r="H83" s="26"/>
      <c r="J83" s="23"/>
      <c r="K83" s="24" t="s">
        <v>17</v>
      </c>
      <c r="L83" s="25">
        <f>SUM(L77:L81)</f>
        <v>368</v>
      </c>
      <c r="M83" s="25">
        <f t="shared" ref="M83:O83" si="36">SUM(M77:M81)</f>
        <v>354</v>
      </c>
      <c r="N83" s="25">
        <f t="shared" si="36"/>
        <v>326</v>
      </c>
      <c r="O83" s="25">
        <f t="shared" si="36"/>
        <v>1048</v>
      </c>
      <c r="P83" s="25"/>
      <c r="Q83" s="26"/>
    </row>
    <row r="84" spans="1:17">
      <c r="A84" s="23"/>
      <c r="B84" s="19"/>
      <c r="C84" s="25"/>
      <c r="D84" s="25"/>
      <c r="E84" s="25"/>
      <c r="F84" s="25"/>
      <c r="G84" s="25"/>
      <c r="H84" s="21"/>
      <c r="J84" s="23"/>
      <c r="K84" s="19"/>
      <c r="L84" s="25"/>
      <c r="M84" s="25"/>
      <c r="N84" s="25"/>
      <c r="O84" s="25"/>
      <c r="P84" s="25"/>
      <c r="Q84" s="21"/>
    </row>
    <row r="85" spans="1:17">
      <c r="A85" s="23"/>
      <c r="B85" s="19"/>
      <c r="C85" s="20"/>
      <c r="D85" s="20"/>
      <c r="E85" s="20"/>
      <c r="F85" s="20"/>
      <c r="G85" s="20"/>
      <c r="H85" s="52"/>
      <c r="J85" s="23"/>
      <c r="K85" s="19"/>
      <c r="L85" s="20"/>
      <c r="M85" s="20"/>
      <c r="N85" s="20"/>
      <c r="O85" s="20"/>
      <c r="P85" s="20"/>
      <c r="Q85" s="52"/>
    </row>
    <row r="86" spans="1:17" ht="25.5">
      <c r="A86" s="16" t="s">
        <v>16</v>
      </c>
      <c r="B86" s="14" t="s">
        <v>22</v>
      </c>
      <c r="C86" s="13" t="s">
        <v>1</v>
      </c>
      <c r="D86" s="13" t="s">
        <v>2</v>
      </c>
      <c r="E86" s="13" t="s">
        <v>3</v>
      </c>
      <c r="F86" s="13" t="s">
        <v>33</v>
      </c>
      <c r="G86" s="13" t="s">
        <v>18</v>
      </c>
      <c r="H86" s="50"/>
      <c r="I86" s="2"/>
      <c r="J86" s="16" t="s">
        <v>16</v>
      </c>
      <c r="K86" s="14" t="s">
        <v>22</v>
      </c>
      <c r="L86" s="13" t="s">
        <v>1</v>
      </c>
      <c r="M86" s="13" t="s">
        <v>2</v>
      </c>
      <c r="N86" s="13" t="s">
        <v>3</v>
      </c>
      <c r="O86" s="13" t="s">
        <v>33</v>
      </c>
      <c r="P86" s="13" t="s">
        <v>18</v>
      </c>
      <c r="Q86" s="50"/>
    </row>
    <row r="87" spans="1:17">
      <c r="A87" s="28">
        <f>IF(A77&gt;=200, "0", 200-A77)</f>
        <v>102</v>
      </c>
      <c r="B87" s="9" t="s">
        <v>53</v>
      </c>
      <c r="C87" s="25">
        <f t="shared" ref="C87:E88" si="37">$A87+C77</f>
        <v>182</v>
      </c>
      <c r="D87" s="25">
        <f t="shared" si="37"/>
        <v>199</v>
      </c>
      <c r="E87" s="25">
        <f t="shared" si="37"/>
        <v>200</v>
      </c>
      <c r="F87" s="25">
        <f>SUM(C87:E87)</f>
        <v>581</v>
      </c>
      <c r="G87" s="25">
        <f>IF(H77&gt;=200, "0", 200-H77)</f>
        <v>104</v>
      </c>
      <c r="H87" s="52"/>
      <c r="J87" s="28">
        <f>IF(J77&gt;=200, "0", 200-J77)</f>
        <v>100</v>
      </c>
      <c r="K87" s="54" t="s">
        <v>61</v>
      </c>
      <c r="L87" s="25">
        <f>$J87+L77</f>
        <v>245</v>
      </c>
      <c r="M87" s="25">
        <f t="shared" ref="M87:N87" si="38">$J87+M77</f>
        <v>247</v>
      </c>
      <c r="N87" s="25">
        <f t="shared" si="38"/>
        <v>204</v>
      </c>
      <c r="O87" s="25">
        <f>SUM(L87:N87)</f>
        <v>696</v>
      </c>
      <c r="P87" s="25">
        <f>IF(Q77&gt;=200, "0", 200-Q77)</f>
        <v>89</v>
      </c>
      <c r="Q87" s="43"/>
    </row>
    <row r="88" spans="1:17">
      <c r="A88" s="28">
        <f>IF(A78&gt;=200, "0", 200-A78)</f>
        <v>102</v>
      </c>
      <c r="B88" s="9" t="s">
        <v>54</v>
      </c>
      <c r="C88" s="25">
        <f t="shared" si="37"/>
        <v>200</v>
      </c>
      <c r="D88" s="25">
        <f t="shared" si="37"/>
        <v>245</v>
      </c>
      <c r="E88" s="25">
        <f t="shared" si="37"/>
        <v>195</v>
      </c>
      <c r="F88" s="25">
        <f t="shared" ref="F88" si="39">SUM(C88:E88)</f>
        <v>640</v>
      </c>
      <c r="G88" s="25">
        <f>IF(H78&gt;=200, "0", 200-H78)</f>
        <v>98</v>
      </c>
      <c r="H88" s="52"/>
      <c r="J88" s="28">
        <f>IF(J78&gt;=200, "0", 200-J78)</f>
        <v>65</v>
      </c>
      <c r="K88" s="54" t="s">
        <v>68</v>
      </c>
      <c r="L88" s="25">
        <f>$J88+L78</f>
        <v>182</v>
      </c>
      <c r="M88" s="25">
        <f>$J88+M78</f>
        <v>160</v>
      </c>
      <c r="N88" s="25">
        <f>$J88+N78</f>
        <v>164</v>
      </c>
      <c r="O88" s="25">
        <f>SUM(L88:N88)</f>
        <v>506</v>
      </c>
      <c r="P88" s="25">
        <f>IF(Q78&gt;=200, "0", 200-Q78)</f>
        <v>76</v>
      </c>
      <c r="Q88" s="43"/>
    </row>
    <row r="89" spans="1:17">
      <c r="A89" s="28">
        <f>IF(H80&gt;=200, "0", 200-H80)</f>
        <v>41</v>
      </c>
      <c r="B89" s="9" t="s">
        <v>96</v>
      </c>
      <c r="C89" s="25">
        <f>$A89+C80</f>
        <v>187</v>
      </c>
      <c r="D89" s="25">
        <f>$A89+D80</f>
        <v>209</v>
      </c>
      <c r="E89" s="25">
        <f t="shared" ref="E89" si="40">$A89+E80</f>
        <v>205</v>
      </c>
      <c r="F89" s="25">
        <f>SUM(C89:E89)</f>
        <v>601</v>
      </c>
      <c r="G89" s="25">
        <f>IF(H80&gt;=200, "0", 200-H80)</f>
        <v>41</v>
      </c>
      <c r="H89" s="52"/>
      <c r="J89" s="28">
        <f>IF(J79&gt;=200, "0", 200-J79)</f>
        <v>73</v>
      </c>
      <c r="K89" s="54" t="s">
        <v>62</v>
      </c>
      <c r="L89" s="25">
        <f>$J89+L79</f>
        <v>179</v>
      </c>
      <c r="M89" s="25">
        <f>$J89+M79</f>
        <v>185</v>
      </c>
      <c r="N89" s="25">
        <f>$J89+N79</f>
        <v>196</v>
      </c>
      <c r="O89" s="25">
        <f>SUM(L89:N89)</f>
        <v>560</v>
      </c>
      <c r="P89" s="25">
        <f>IF(Q79&gt;=200, "0", 200-Q79)</f>
        <v>78</v>
      </c>
      <c r="Q89" s="43"/>
    </row>
    <row r="90" spans="1:17">
      <c r="A90" s="28"/>
      <c r="B90" s="9"/>
      <c r="C90" s="25"/>
      <c r="D90" s="25"/>
      <c r="E90" s="25"/>
      <c r="F90" s="25"/>
      <c r="G90" s="25"/>
      <c r="H90" s="52"/>
      <c r="J90" s="23"/>
      <c r="Q90" s="43"/>
    </row>
    <row r="91" spans="1:17">
      <c r="A91" s="23"/>
      <c r="B91" s="19"/>
      <c r="C91" s="20"/>
      <c r="D91" s="20"/>
      <c r="E91" s="20"/>
      <c r="F91" s="20"/>
      <c r="G91" s="20"/>
      <c r="H91" s="52"/>
      <c r="J91" s="23"/>
      <c r="K91" s="19"/>
      <c r="L91" s="20"/>
      <c r="M91" s="20"/>
      <c r="N91" s="20"/>
      <c r="O91" s="20"/>
      <c r="P91" s="20"/>
      <c r="Q91" s="52"/>
    </row>
    <row r="92" spans="1:17">
      <c r="A92" s="23"/>
      <c r="B92" s="29" t="s">
        <v>19</v>
      </c>
      <c r="C92" s="25">
        <f>SUM(C87:C91)</f>
        <v>569</v>
      </c>
      <c r="D92" s="25">
        <f>SUM(D87:D91)</f>
        <v>653</v>
      </c>
      <c r="E92" s="25">
        <f t="shared" ref="E92" si="41">SUM(E87:E91)</f>
        <v>600</v>
      </c>
      <c r="F92" s="25">
        <f>SUM(F87:F91)</f>
        <v>1822</v>
      </c>
      <c r="G92" s="25"/>
      <c r="H92" s="52"/>
      <c r="J92" s="23"/>
      <c r="K92" s="29" t="s">
        <v>19</v>
      </c>
      <c r="L92" s="25">
        <f>SUM(L87:L91)</f>
        <v>606</v>
      </c>
      <c r="M92" s="25">
        <f t="shared" ref="M92" si="42">SUM(M87:M91)</f>
        <v>592</v>
      </c>
      <c r="N92" s="25">
        <f>SUM(N87:N91)</f>
        <v>564</v>
      </c>
      <c r="O92" s="25">
        <f>SUM(O87:O91)</f>
        <v>1762</v>
      </c>
      <c r="P92" s="25"/>
      <c r="Q92" s="52"/>
    </row>
    <row r="93" spans="1:17">
      <c r="A93" s="23"/>
      <c r="B93" s="19"/>
      <c r="C93" s="20" t="str">
        <f>IF(C92&gt;L92,"Won", IF(C92&lt;L92,"Lost","Tied"))</f>
        <v>Lost</v>
      </c>
      <c r="D93" s="20" t="str">
        <f>IF(D92&gt;M92,"Won", IF(D92&lt;M92,"Lost","Tied"))</f>
        <v>Won</v>
      </c>
      <c r="E93" s="20" t="str">
        <f>IF(E92&gt;N92,"Won", IF(E92&lt;N92,"Lost","Tied"))</f>
        <v>Won</v>
      </c>
      <c r="F93" s="20" t="str">
        <f>IF(F92&gt;O92,"Won", IF(F92&lt;O92,"Lost","Tied"))</f>
        <v>Won</v>
      </c>
      <c r="G93" s="20"/>
      <c r="H93" s="26"/>
      <c r="J93" s="23"/>
      <c r="K93" s="19"/>
      <c r="L93" s="20" t="str">
        <f>IF(L92&gt;C92,"Won", IF(L92&lt;C92,"Lost","Tied"))</f>
        <v>Won</v>
      </c>
      <c r="M93" s="20" t="str">
        <f>IF(M92&gt;D92,"Won", IF(M92&lt;D92,"Lost","Tied"))</f>
        <v>Lost</v>
      </c>
      <c r="N93" s="20" t="str">
        <f>IF(N92&gt;E92,"Won", IF(N92&lt;E92,"Lost","Tied"))</f>
        <v>Lost</v>
      </c>
      <c r="O93" s="20" t="str">
        <f>IF(O92&gt;F92,"Won", IF(O92&lt;F92,"Lost","Tied"))</f>
        <v>Lost</v>
      </c>
      <c r="P93" s="20"/>
      <c r="Q93" s="26"/>
    </row>
    <row r="94" spans="1:17">
      <c r="A94" s="23"/>
      <c r="B94" s="24" t="s">
        <v>20</v>
      </c>
      <c r="C94" s="30">
        <f>SUM((IF(C93="Won", "1", IF(C93="Tied", "0.5","0"))), (IF(D93="Won", "1", IF(D93="Tied", "0.5","0"))), (IF(E93="Won", "1", IF(E93="Tied", "0.5","0"))), (IF(F93="Won", "1", IF(F93="Tied", "0.5","0"))))</f>
        <v>3</v>
      </c>
      <c r="D94" s="20"/>
      <c r="E94" s="20"/>
      <c r="F94" s="20"/>
      <c r="G94" s="20"/>
      <c r="H94" s="52"/>
      <c r="J94" s="23"/>
      <c r="K94" s="24" t="s">
        <v>20</v>
      </c>
      <c r="L94" s="30">
        <f>SUM((IF(L93="Won", "1", IF(L93="Tied", "0.5","0"))), (IF(M93="Won", "1", IF(M93="Tied", "0.5","0"))), (IF(N93="Won", "1", IF(N93="Tied", "0.5","0"))), (IF(O93="Won", "1", IF(O93="Tied", "0.5","0"))))</f>
        <v>1</v>
      </c>
      <c r="M94" s="20"/>
      <c r="N94" s="20"/>
      <c r="O94" s="20"/>
      <c r="P94" s="20"/>
      <c r="Q94" s="52"/>
    </row>
    <row r="95" spans="1:17">
      <c r="A95" s="23"/>
      <c r="B95" s="19"/>
      <c r="C95" s="20"/>
      <c r="D95" s="20"/>
      <c r="E95" s="20"/>
      <c r="F95" s="20"/>
      <c r="G95" s="20"/>
      <c r="H95" s="52"/>
      <c r="J95" s="23"/>
      <c r="K95" s="19"/>
      <c r="L95" s="20"/>
      <c r="M95" s="20"/>
      <c r="N95" s="20"/>
      <c r="O95" s="20"/>
      <c r="P95" s="20"/>
      <c r="Q95" s="52"/>
    </row>
    <row r="96" spans="1:17" ht="13.5" thickBot="1">
      <c r="A96" s="31"/>
      <c r="B96" s="32" t="s">
        <v>21</v>
      </c>
      <c r="C96" s="58">
        <f>'Week 2'!L24+C94</f>
        <v>6</v>
      </c>
      <c r="D96" s="34"/>
      <c r="E96" s="35"/>
      <c r="F96" s="35"/>
      <c r="G96" s="35"/>
      <c r="H96" s="36"/>
      <c r="J96" s="31"/>
      <c r="K96" s="32" t="s">
        <v>21</v>
      </c>
      <c r="L96" s="58">
        <f>'Week 2'!C72+L94</f>
        <v>5</v>
      </c>
      <c r="M96" s="34"/>
      <c r="N96" s="35"/>
      <c r="O96" s="35"/>
      <c r="P96" s="35"/>
      <c r="Q96" s="36"/>
    </row>
    <row r="97" spans="1:17">
      <c r="A97" s="19"/>
      <c r="B97" s="39"/>
      <c r="C97" s="30"/>
      <c r="D97" s="40"/>
      <c r="E97" s="20"/>
      <c r="F97" s="20"/>
      <c r="G97" s="20"/>
      <c r="H97" s="20"/>
      <c r="J97" s="19"/>
      <c r="K97" s="39"/>
      <c r="L97" s="30"/>
      <c r="M97" s="40"/>
      <c r="N97" s="20"/>
      <c r="O97" s="20"/>
      <c r="P97" s="20"/>
      <c r="Q97" s="20"/>
    </row>
    <row r="98" spans="1:17" ht="13.5" thickBot="1"/>
    <row r="99" spans="1:17" ht="18">
      <c r="A99" s="73" t="s">
        <v>97</v>
      </c>
      <c r="B99" s="76"/>
      <c r="C99" s="71"/>
      <c r="D99" s="72"/>
      <c r="E99" s="71" t="s">
        <v>71</v>
      </c>
      <c r="F99" s="72"/>
      <c r="G99" s="46" t="s">
        <v>14</v>
      </c>
      <c r="H99" s="15"/>
      <c r="I99" s="4"/>
      <c r="J99" s="73" t="s">
        <v>98</v>
      </c>
      <c r="K99" s="74"/>
      <c r="L99" s="74"/>
      <c r="M99" s="74"/>
      <c r="N99" s="71" t="s">
        <v>72</v>
      </c>
      <c r="O99" s="72"/>
      <c r="P99" s="46" t="s">
        <v>10</v>
      </c>
      <c r="Q99" s="15"/>
    </row>
    <row r="100" spans="1:17" ht="25.5">
      <c r="A100" s="41" t="s">
        <v>23</v>
      </c>
      <c r="B100" s="14" t="s">
        <v>22</v>
      </c>
      <c r="C100" s="13" t="s">
        <v>1</v>
      </c>
      <c r="D100" s="13" t="s">
        <v>2</v>
      </c>
      <c r="E100" s="13" t="s">
        <v>3</v>
      </c>
      <c r="F100" s="13" t="s">
        <v>32</v>
      </c>
      <c r="G100" s="13" t="s">
        <v>25</v>
      </c>
      <c r="H100" s="17" t="s">
        <v>24</v>
      </c>
      <c r="I100" s="5"/>
      <c r="J100" s="41" t="s">
        <v>23</v>
      </c>
      <c r="K100" s="14" t="s">
        <v>22</v>
      </c>
      <c r="L100" s="13" t="s">
        <v>1</v>
      </c>
      <c r="M100" s="13" t="s">
        <v>2</v>
      </c>
      <c r="N100" s="13" t="s">
        <v>3</v>
      </c>
      <c r="O100" s="13" t="s">
        <v>32</v>
      </c>
      <c r="P100" s="13" t="s">
        <v>25</v>
      </c>
      <c r="Q100" s="17" t="s">
        <v>24</v>
      </c>
    </row>
    <row r="101" spans="1:17">
      <c r="A101" s="28">
        <f>'Week 2'!Q29</f>
        <v>129</v>
      </c>
      <c r="B101" s="9" t="s">
        <v>43</v>
      </c>
      <c r="C101" s="20">
        <v>117</v>
      </c>
      <c r="D101" s="20">
        <v>145</v>
      </c>
      <c r="E101" s="22">
        <v>128</v>
      </c>
      <c r="F101" s="20">
        <f>SUM(C101:E101)</f>
        <v>390</v>
      </c>
      <c r="G101" s="25">
        <f>INT(AVERAGE(C101:E101))</f>
        <v>130</v>
      </c>
      <c r="H101" s="21">
        <f>INT(AVERAGE('Week 1'!L53:N53,'Week 2'!L29:N29,C101:E101))</f>
        <v>129</v>
      </c>
      <c r="I101" s="6"/>
      <c r="J101" s="28">
        <f>'Week 2'!H5</f>
        <v>128</v>
      </c>
      <c r="K101" s="9" t="s">
        <v>4</v>
      </c>
      <c r="L101" s="6">
        <v>123</v>
      </c>
      <c r="M101" s="6">
        <v>137</v>
      </c>
      <c r="N101" s="6">
        <v>135</v>
      </c>
      <c r="O101" s="25">
        <f>SUM(L101:N101)</f>
        <v>395</v>
      </c>
      <c r="P101" s="25">
        <f>INT(AVERAGE(L101:N101))</f>
        <v>131</v>
      </c>
      <c r="Q101" s="21">
        <f>INT(AVERAGE('Week 1'!C77:E77,'Week 2'!C5:E5,L101:N101))</f>
        <v>130</v>
      </c>
    </row>
    <row r="102" spans="1:17">
      <c r="A102" s="28">
        <f>'Week 2'!Q30</f>
        <v>145</v>
      </c>
      <c r="B102" s="9" t="s">
        <v>56</v>
      </c>
      <c r="C102" s="20">
        <v>156</v>
      </c>
      <c r="D102" s="20">
        <v>149</v>
      </c>
      <c r="E102" s="20">
        <v>133</v>
      </c>
      <c r="F102" s="20">
        <f>SUM(C102:E102)</f>
        <v>438</v>
      </c>
      <c r="G102" s="25">
        <f t="shared" ref="G102" si="43">INT(AVERAGE(C102:E102))</f>
        <v>146</v>
      </c>
      <c r="H102" s="21">
        <f>INT(AVERAGE('Week 1'!L54:N54,'Week 2'!L30:N30,C102:E102))</f>
        <v>145</v>
      </c>
      <c r="I102" s="6"/>
      <c r="J102" s="28">
        <f>'Week 2'!H6</f>
        <v>183</v>
      </c>
      <c r="K102" s="9" t="s">
        <v>40</v>
      </c>
      <c r="L102" s="20">
        <v>205</v>
      </c>
      <c r="M102" s="20">
        <v>184</v>
      </c>
      <c r="N102" s="20">
        <v>198</v>
      </c>
      <c r="O102" s="25">
        <f t="shared" ref="O102:O103" si="44">SUM(L102:N102)</f>
        <v>587</v>
      </c>
      <c r="P102" s="25">
        <f>INT(AVERAGE(L102:N102))</f>
        <v>195</v>
      </c>
      <c r="Q102" s="21">
        <f>INT(AVERAGE('Week 1'!C78:E78,'Week 2'!C6:E6,L102:N102))</f>
        <v>187</v>
      </c>
    </row>
    <row r="103" spans="1:17">
      <c r="A103" s="28">
        <f>'Week 2'!Q31</f>
        <v>110</v>
      </c>
      <c r="B103" s="9" t="s">
        <v>57</v>
      </c>
      <c r="C103" s="20">
        <v>105</v>
      </c>
      <c r="D103" s="20">
        <v>102</v>
      </c>
      <c r="E103" s="20">
        <v>116</v>
      </c>
      <c r="F103" s="20">
        <f t="shared" ref="F103" si="45">SUM(C103:E103)</f>
        <v>323</v>
      </c>
      <c r="G103" s="25">
        <f>INT(AVERAGE(C103:E103))</f>
        <v>107</v>
      </c>
      <c r="H103" s="21">
        <f>INT(AVERAGE('Week 1'!L55:N55,'Week 2'!L31:N31,C103:E103))</f>
        <v>109</v>
      </c>
      <c r="I103" s="6"/>
      <c r="J103" s="28">
        <f>'Week 2'!H7</f>
        <v>163</v>
      </c>
      <c r="K103" s="9" t="s">
        <v>49</v>
      </c>
      <c r="L103" s="6">
        <v>188</v>
      </c>
      <c r="M103" s="6">
        <v>168</v>
      </c>
      <c r="N103" s="6">
        <v>201</v>
      </c>
      <c r="O103" s="25">
        <f t="shared" si="44"/>
        <v>557</v>
      </c>
      <c r="P103" s="25">
        <f t="shared" ref="P103" si="46">INT(AVERAGE(L103:N103))</f>
        <v>185</v>
      </c>
      <c r="Q103" s="21">
        <f>INT(AVERAGE('Week 1'!C79:E79,'Week 2'!C7:E7,L103:N103))</f>
        <v>171</v>
      </c>
    </row>
    <row r="104" spans="1:17">
      <c r="A104" s="18"/>
      <c r="B104" s="9"/>
      <c r="C104" s="20"/>
      <c r="D104" s="20"/>
      <c r="E104" s="20"/>
      <c r="F104" s="20"/>
      <c r="G104" s="25"/>
      <c r="H104" s="21"/>
      <c r="I104" s="6"/>
      <c r="J104" s="18"/>
      <c r="K104" s="1"/>
      <c r="L104" s="20"/>
      <c r="M104" s="20"/>
      <c r="N104" s="22"/>
      <c r="O104" s="20"/>
      <c r="P104" s="25"/>
      <c r="Q104" s="21"/>
    </row>
    <row r="105" spans="1:17">
      <c r="A105" s="18"/>
      <c r="B105" s="9"/>
      <c r="C105" s="20"/>
      <c r="D105" s="20"/>
      <c r="E105" s="20"/>
      <c r="F105" s="20"/>
      <c r="G105" s="25"/>
      <c r="H105" s="21"/>
      <c r="J105" s="18"/>
      <c r="L105" s="6"/>
      <c r="M105" s="6"/>
      <c r="N105" s="6"/>
      <c r="O105" s="20"/>
      <c r="P105" s="25"/>
      <c r="Q105" s="21"/>
    </row>
    <row r="106" spans="1:17">
      <c r="A106" s="23"/>
      <c r="B106" s="19"/>
      <c r="C106" s="20"/>
      <c r="D106" s="20"/>
      <c r="E106" s="20"/>
      <c r="F106" s="20"/>
      <c r="G106" s="20"/>
      <c r="H106" s="21"/>
      <c r="J106" s="18"/>
      <c r="L106" s="6"/>
      <c r="M106" s="6"/>
      <c r="N106" s="6"/>
      <c r="O106" s="20"/>
      <c r="P106" s="25"/>
      <c r="Q106" s="21"/>
    </row>
    <row r="107" spans="1:17">
      <c r="A107" s="23"/>
      <c r="B107" s="24" t="s">
        <v>17</v>
      </c>
      <c r="C107" s="25">
        <f>SUM(C101:C105)</f>
        <v>378</v>
      </c>
      <c r="D107" s="25">
        <f t="shared" ref="D107" si="47">SUM(D101:D105)</f>
        <v>396</v>
      </c>
      <c r="E107" s="25">
        <f>SUM(E101:E105)</f>
        <v>377</v>
      </c>
      <c r="F107" s="25">
        <f>SUM(F101:F105)</f>
        <v>1151</v>
      </c>
      <c r="G107" s="25"/>
      <c r="H107" s="26"/>
      <c r="J107" s="23"/>
      <c r="K107" s="24" t="s">
        <v>17</v>
      </c>
      <c r="L107" s="25">
        <f>SUM(L101:L105)</f>
        <v>516</v>
      </c>
      <c r="M107" s="25">
        <f t="shared" ref="M107:N107" si="48">SUM(M101:M105)</f>
        <v>489</v>
      </c>
      <c r="N107" s="25">
        <f t="shared" si="48"/>
        <v>534</v>
      </c>
      <c r="O107" s="25">
        <f>SUM(O101:O105)</f>
        <v>1539</v>
      </c>
      <c r="P107" s="25"/>
      <c r="Q107" s="26"/>
    </row>
    <row r="108" spans="1:17">
      <c r="A108" s="23"/>
      <c r="B108" s="19"/>
      <c r="C108" s="25"/>
      <c r="D108" s="25"/>
      <c r="E108" s="25"/>
      <c r="F108" s="25"/>
      <c r="G108" s="25"/>
      <c r="H108" s="21"/>
      <c r="J108" s="23"/>
      <c r="K108" s="19"/>
      <c r="L108" s="25"/>
      <c r="M108" s="25"/>
      <c r="N108" s="25"/>
      <c r="O108" s="25"/>
      <c r="P108" s="25"/>
      <c r="Q108" s="21"/>
    </row>
    <row r="109" spans="1:17">
      <c r="A109" s="23"/>
      <c r="B109" s="19"/>
      <c r="C109" s="20"/>
      <c r="D109" s="20"/>
      <c r="E109" s="20"/>
      <c r="F109" s="20"/>
      <c r="G109" s="20"/>
      <c r="H109" s="52"/>
      <c r="J109" s="23"/>
      <c r="K109" s="19"/>
      <c r="L109" s="20"/>
      <c r="M109" s="20"/>
      <c r="N109" s="20"/>
      <c r="O109" s="20"/>
      <c r="P109" s="20"/>
      <c r="Q109" s="52"/>
    </row>
    <row r="110" spans="1:17" ht="25.5">
      <c r="A110" s="16" t="s">
        <v>16</v>
      </c>
      <c r="B110" s="14" t="s">
        <v>22</v>
      </c>
      <c r="C110" s="13" t="s">
        <v>1</v>
      </c>
      <c r="D110" s="13" t="s">
        <v>2</v>
      </c>
      <c r="E110" s="13" t="s">
        <v>3</v>
      </c>
      <c r="F110" s="13" t="s">
        <v>33</v>
      </c>
      <c r="G110" s="13" t="s">
        <v>18</v>
      </c>
      <c r="H110" s="50"/>
      <c r="I110" s="5"/>
      <c r="J110" s="16" t="s">
        <v>16</v>
      </c>
      <c r="K110" s="14" t="s">
        <v>22</v>
      </c>
      <c r="L110" s="13" t="s">
        <v>1</v>
      </c>
      <c r="M110" s="13" t="s">
        <v>2</v>
      </c>
      <c r="N110" s="13" t="s">
        <v>3</v>
      </c>
      <c r="O110" s="13" t="s">
        <v>33</v>
      </c>
      <c r="P110" s="13" t="s">
        <v>18</v>
      </c>
      <c r="Q110" s="50"/>
    </row>
    <row r="111" spans="1:17">
      <c r="A111" s="28">
        <f>IF(A101&gt;=200, "0", 200-A101)</f>
        <v>71</v>
      </c>
      <c r="B111" s="9" t="s">
        <v>43</v>
      </c>
      <c r="C111" s="25">
        <f>$A111+C101</f>
        <v>188</v>
      </c>
      <c r="D111" s="25">
        <f t="shared" ref="D111:E113" si="49">$A111+D101</f>
        <v>216</v>
      </c>
      <c r="E111" s="25">
        <f t="shared" si="49"/>
        <v>199</v>
      </c>
      <c r="F111" s="25">
        <f>SUM(C111:E111)</f>
        <v>603</v>
      </c>
      <c r="G111" s="25">
        <f>IF(H101&gt;=200, "0", 200-H101)</f>
        <v>71</v>
      </c>
      <c r="H111" s="52"/>
      <c r="J111" s="28">
        <f>IF(J101&gt;=200, "0", 200-J101)</f>
        <v>72</v>
      </c>
      <c r="K111" s="9" t="s">
        <v>4</v>
      </c>
      <c r="L111" s="25">
        <f>$J111+L101</f>
        <v>195</v>
      </c>
      <c r="M111" s="25">
        <f>$J111+M101</f>
        <v>209</v>
      </c>
      <c r="N111" s="25">
        <f>$J111+N101</f>
        <v>207</v>
      </c>
      <c r="O111" s="25">
        <f>SUM(L111:N111)</f>
        <v>611</v>
      </c>
      <c r="P111" s="25">
        <f>IF(Q101&gt;=200, "0", 200-Q101)</f>
        <v>70</v>
      </c>
      <c r="Q111" s="43"/>
    </row>
    <row r="112" spans="1:17">
      <c r="A112" s="28">
        <f>IF(A102&gt;=200, "0", 200-A102)</f>
        <v>55</v>
      </c>
      <c r="B112" s="9" t="s">
        <v>56</v>
      </c>
      <c r="C112" s="25">
        <f>$A112+C102</f>
        <v>211</v>
      </c>
      <c r="D112" s="25">
        <f t="shared" si="49"/>
        <v>204</v>
      </c>
      <c r="E112" s="25">
        <f t="shared" si="49"/>
        <v>188</v>
      </c>
      <c r="F112" s="25">
        <f t="shared" ref="F112:F113" si="50">SUM(C112:E112)</f>
        <v>603</v>
      </c>
      <c r="G112" s="25">
        <f>IF(H102&gt;=200, "0", 200-H102)</f>
        <v>55</v>
      </c>
      <c r="H112" s="52"/>
      <c r="J112" s="28">
        <f>IF(J102&gt;=200, "0", 200-J102)</f>
        <v>17</v>
      </c>
      <c r="K112" s="9" t="s">
        <v>40</v>
      </c>
      <c r="L112" s="25">
        <f t="shared" ref="L112:N113" si="51">$J112+L102</f>
        <v>222</v>
      </c>
      <c r="M112" s="25">
        <f t="shared" si="51"/>
        <v>201</v>
      </c>
      <c r="N112" s="25">
        <f t="shared" si="51"/>
        <v>215</v>
      </c>
      <c r="O112" s="25">
        <f>SUM(L112:N112)</f>
        <v>638</v>
      </c>
      <c r="P112" s="25">
        <f>IF(Q102&gt;=200, "0", 200-Q102)</f>
        <v>13</v>
      </c>
      <c r="Q112" s="43"/>
    </row>
    <row r="113" spans="1:17">
      <c r="A113" s="28">
        <f>IF(A103&gt;=200, "0", 200-A103)</f>
        <v>90</v>
      </c>
      <c r="B113" s="9" t="s">
        <v>57</v>
      </c>
      <c r="C113" s="25">
        <f>$A113+C103</f>
        <v>195</v>
      </c>
      <c r="D113" s="25">
        <f t="shared" si="49"/>
        <v>192</v>
      </c>
      <c r="E113" s="25">
        <f>$A113+E103</f>
        <v>206</v>
      </c>
      <c r="F113" s="25">
        <f t="shared" si="50"/>
        <v>593</v>
      </c>
      <c r="G113" s="25">
        <f>IF(H103&gt;=200, "0", 200-H103)</f>
        <v>91</v>
      </c>
      <c r="H113" s="52"/>
      <c r="J113" s="28">
        <f>IF(J103&gt;=200, "0", 200-J103)</f>
        <v>37</v>
      </c>
      <c r="K113" s="9" t="s">
        <v>49</v>
      </c>
      <c r="L113" s="25">
        <f>$J113+L103</f>
        <v>225</v>
      </c>
      <c r="M113" s="25">
        <f t="shared" si="51"/>
        <v>205</v>
      </c>
      <c r="N113" s="25">
        <f>$J113+N103</f>
        <v>238</v>
      </c>
      <c r="O113" s="25">
        <f>SUM(L113:N113)</f>
        <v>668</v>
      </c>
      <c r="P113" s="25">
        <f>IF(Q103&gt;=200, "0", 200-Q103)</f>
        <v>29</v>
      </c>
      <c r="Q113" s="43"/>
    </row>
    <row r="114" spans="1:17">
      <c r="A114" s="28"/>
      <c r="B114" s="19"/>
      <c r="C114" s="25"/>
      <c r="D114" s="25"/>
      <c r="E114" s="25"/>
      <c r="F114" s="25"/>
      <c r="G114" s="25"/>
      <c r="H114" s="52"/>
      <c r="J114" s="28"/>
      <c r="L114" s="25"/>
      <c r="M114" s="25"/>
      <c r="N114" s="25"/>
      <c r="O114" s="25"/>
      <c r="P114" s="25"/>
      <c r="Q114" s="43"/>
    </row>
    <row r="115" spans="1:17">
      <c r="A115" s="23"/>
      <c r="B115" s="19"/>
      <c r="C115" s="20"/>
      <c r="D115" s="20"/>
      <c r="E115" s="20"/>
      <c r="F115" s="20"/>
      <c r="G115" s="20"/>
      <c r="H115" s="52"/>
      <c r="J115" s="23"/>
      <c r="K115" s="19"/>
      <c r="L115" s="20"/>
      <c r="M115" s="20"/>
      <c r="N115" s="20"/>
      <c r="O115" s="20"/>
      <c r="P115" s="20"/>
      <c r="Q115" s="52"/>
    </row>
    <row r="116" spans="1:17">
      <c r="A116" s="23"/>
      <c r="B116" s="29" t="s">
        <v>19</v>
      </c>
      <c r="C116" s="25">
        <f>SUM(C111:C115)</f>
        <v>594</v>
      </c>
      <c r="D116" s="25">
        <f t="shared" ref="D116:E116" si="52">SUM(D111:D115)</f>
        <v>612</v>
      </c>
      <c r="E116" s="25">
        <f t="shared" si="52"/>
        <v>593</v>
      </c>
      <c r="F116" s="25">
        <f>SUM(F111:F115)</f>
        <v>1799</v>
      </c>
      <c r="G116" s="25"/>
      <c r="H116" s="52"/>
      <c r="J116" s="23"/>
      <c r="K116" s="29" t="s">
        <v>19</v>
      </c>
      <c r="L116" s="25">
        <f>SUM(L111:L115)</f>
        <v>642</v>
      </c>
      <c r="M116" s="25">
        <f t="shared" ref="M116" si="53">SUM(M111:M115)</f>
        <v>615</v>
      </c>
      <c r="N116" s="25">
        <f>SUM(N111:N115)</f>
        <v>660</v>
      </c>
      <c r="O116" s="25">
        <f>SUM(O111:O115)</f>
        <v>1917</v>
      </c>
      <c r="P116" s="25"/>
      <c r="Q116" s="52"/>
    </row>
    <row r="117" spans="1:17">
      <c r="A117" s="23"/>
      <c r="B117" s="19"/>
      <c r="C117" s="20" t="str">
        <f>IF(C116&gt;L116,"Won", IF(C116&lt;L116,"Lost","Tied"))</f>
        <v>Lost</v>
      </c>
      <c r="D117" s="20" t="str">
        <f>IF(D116&gt;M116,"Won", IF(D116&lt;M116,"Lost","Tied"))</f>
        <v>Lost</v>
      </c>
      <c r="E117" s="20" t="str">
        <f>IF(E116&gt;N116,"Won", IF(E116&lt;N116,"Lost","Tied"))</f>
        <v>Lost</v>
      </c>
      <c r="F117" s="20" t="str">
        <f>IF(F116&gt;O116,"Won", IF(F116&lt;O116,"Lost","Tied"))</f>
        <v>Lost</v>
      </c>
      <c r="G117" s="20"/>
      <c r="H117" s="26"/>
      <c r="J117" s="23"/>
      <c r="K117" s="19"/>
      <c r="L117" s="20" t="str">
        <f>IF(L116&gt;C116,"Won", IF(L116&lt;C116,"Lost","Tied"))</f>
        <v>Won</v>
      </c>
      <c r="M117" s="20" t="str">
        <f>IF(M116&gt;D116,"Won", IF(M116&lt;D116,"Lost","Tied"))</f>
        <v>Won</v>
      </c>
      <c r="N117" s="20" t="str">
        <f>IF(N116&gt;E116,"Won", IF(N116&lt;E116,"Lost","Tied"))</f>
        <v>Won</v>
      </c>
      <c r="O117" s="20" t="str">
        <f>IF(O116&gt;F116,"Won", IF(O116&lt;F116,"Lost","Tied"))</f>
        <v>Won</v>
      </c>
      <c r="P117" s="20"/>
      <c r="Q117" s="26"/>
    </row>
    <row r="118" spans="1:17">
      <c r="A118" s="23"/>
      <c r="B118" s="24" t="s">
        <v>20</v>
      </c>
      <c r="C118" s="30">
        <f>SUM((IF(C117="Won", "1", IF(C117="Tied", "0.5","0"))), (IF(D117="Won", "1", IF(D117="Tied", "0.5","0"))), (IF(E117="Won", "1", IF(E117="Tied", "0.5","0"))), (IF(F117="Won", "1", IF(F117="Tied", "0.5","0"))))</f>
        <v>0</v>
      </c>
      <c r="D118" s="20"/>
      <c r="E118" s="20"/>
      <c r="F118" s="20"/>
      <c r="G118" s="20"/>
      <c r="H118" s="52"/>
      <c r="I118" s="45"/>
      <c r="J118" s="23"/>
      <c r="K118" s="24" t="s">
        <v>20</v>
      </c>
      <c r="L118" s="30">
        <f>SUM((IF(L117="Won", "1", IF(L117="Tied", "0.5","0"))), (IF(M117="Won", "1", IF(M117="Tied", "0.5","0"))), (IF(N117="Won", "1", IF(N117="Tied", "0.5","0"))), (IF(O117="Won", "1", IF(O117="Tied", "0.5","0"))))</f>
        <v>4</v>
      </c>
      <c r="M118" s="20"/>
      <c r="N118" s="20"/>
      <c r="O118" s="20"/>
      <c r="P118" s="20"/>
      <c r="Q118" s="52"/>
    </row>
    <row r="119" spans="1:17">
      <c r="A119" s="23"/>
      <c r="B119" s="19"/>
      <c r="C119" s="20"/>
      <c r="D119" s="20"/>
      <c r="E119" s="20"/>
      <c r="F119" s="20"/>
      <c r="G119" s="20"/>
      <c r="H119" s="52"/>
      <c r="J119" s="23"/>
      <c r="K119" s="19"/>
      <c r="L119" s="20"/>
      <c r="M119" s="20"/>
      <c r="N119" s="20"/>
      <c r="O119" s="20"/>
      <c r="P119" s="20"/>
      <c r="Q119" s="52"/>
    </row>
    <row r="120" spans="1:17" ht="13.5" thickBot="1">
      <c r="A120" s="31"/>
      <c r="B120" s="32" t="s">
        <v>21</v>
      </c>
      <c r="C120" s="58">
        <f>'Week 2'!L48+C118</f>
        <v>7</v>
      </c>
      <c r="D120" s="34"/>
      <c r="E120" s="35"/>
      <c r="F120" s="35"/>
      <c r="G120" s="35"/>
      <c r="H120" s="36"/>
      <c r="I120" s="45"/>
      <c r="J120" s="31"/>
      <c r="K120" s="32" t="s">
        <v>21</v>
      </c>
      <c r="L120" s="58">
        <f>'Week 2'!C24+L118</f>
        <v>9</v>
      </c>
      <c r="M120" s="34"/>
      <c r="N120" s="35"/>
      <c r="O120" s="35"/>
      <c r="P120" s="35"/>
      <c r="Q120" s="36"/>
    </row>
  </sheetData>
  <mergeCells count="26">
    <mergeCell ref="N51:O51"/>
    <mergeCell ref="A3:B3"/>
    <mergeCell ref="C3:D3"/>
    <mergeCell ref="E3:F3"/>
    <mergeCell ref="J3:M3"/>
    <mergeCell ref="N3:O3"/>
    <mergeCell ref="A27:B27"/>
    <mergeCell ref="C27:D27"/>
    <mergeCell ref="E27:F27"/>
    <mergeCell ref="J27:M27"/>
    <mergeCell ref="N27:O27"/>
    <mergeCell ref="A51:B51"/>
    <mergeCell ref="C51:D51"/>
    <mergeCell ref="E51:F51"/>
    <mergeCell ref="J51:K51"/>
    <mergeCell ref="L51:M51"/>
    <mergeCell ref="A99:B99"/>
    <mergeCell ref="C99:D99"/>
    <mergeCell ref="E99:F99"/>
    <mergeCell ref="J99:M99"/>
    <mergeCell ref="N99:O99"/>
    <mergeCell ref="A75:B75"/>
    <mergeCell ref="C75:D75"/>
    <mergeCell ref="E75:F75"/>
    <mergeCell ref="J75:M75"/>
    <mergeCell ref="N75:O75"/>
  </mergeCells>
  <conditionalFormatting sqref="L69:P69 C69:G69 L45:P45 C45:G45 C21:G21 L21:P21 L117:P117 C117:G117 C93:G93 L93:P93">
    <cfRule type="cellIs" dxfId="53" priority="1" stopIfTrue="1" operator="equal">
      <formula>"Lost"</formula>
    </cfRule>
    <cfRule type="cellIs" dxfId="52" priority="2" stopIfTrue="1" operator="equal">
      <formula>"Won"</formula>
    </cfRule>
    <cfRule type="cellIs" dxfId="51" priority="3" stopIfTrue="1" operator="equal">
      <formula>"Tied"</formula>
    </cfRule>
  </conditionalFormatting>
  <pageMargins left="0.7" right="0.7" top="0.75" bottom="0.75" header="0.3" footer="0.3"/>
  <pageSetup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R120"/>
  <sheetViews>
    <sheetView workbookViewId="0"/>
  </sheetViews>
  <sheetFormatPr defaultColWidth="8.85546875" defaultRowHeight="12.75"/>
  <cols>
    <col min="1" max="1" width="6.140625" customWidth="1"/>
    <col min="2" max="2" width="28.7109375" customWidth="1"/>
    <col min="3" max="4" width="8" style="51" customWidth="1"/>
    <col min="5" max="5" width="8" style="51" bestFit="1" customWidth="1"/>
    <col min="6" max="8" width="8" style="51" customWidth="1"/>
    <col min="9" max="9" width="4.42578125" style="51" customWidth="1"/>
    <col min="10" max="10" width="6.140625" customWidth="1"/>
    <col min="11" max="11" width="28.7109375" customWidth="1"/>
    <col min="12" max="17" width="8" customWidth="1"/>
  </cols>
  <sheetData>
    <row r="1" spans="1:18" ht="18">
      <c r="A1" s="11" t="s">
        <v>99</v>
      </c>
    </row>
    <row r="2" spans="1:18" ht="7.5" customHeight="1" thickBot="1">
      <c r="A2" s="10"/>
    </row>
    <row r="3" spans="1:18" s="3" customFormat="1" ht="18">
      <c r="A3" s="73" t="s">
        <v>73</v>
      </c>
      <c r="B3" s="74"/>
      <c r="C3" s="71"/>
      <c r="D3" s="71"/>
      <c r="E3" s="71" t="s">
        <v>34</v>
      </c>
      <c r="F3" s="71"/>
      <c r="G3" s="46" t="s">
        <v>85</v>
      </c>
      <c r="H3" s="15"/>
      <c r="J3" s="73" t="s">
        <v>65</v>
      </c>
      <c r="K3" s="74"/>
      <c r="L3" s="72"/>
      <c r="M3" s="72"/>
      <c r="N3" s="71" t="s">
        <v>100</v>
      </c>
      <c r="O3" s="72"/>
      <c r="P3" s="46" t="s">
        <v>83</v>
      </c>
      <c r="Q3" s="15"/>
    </row>
    <row r="4" spans="1:18" s="2" customFormat="1" ht="25.5">
      <c r="A4" s="41" t="s">
        <v>23</v>
      </c>
      <c r="B4" s="14" t="s">
        <v>22</v>
      </c>
      <c r="C4" s="13" t="s">
        <v>1</v>
      </c>
      <c r="D4" s="13" t="s">
        <v>2</v>
      </c>
      <c r="E4" s="13" t="s">
        <v>3</v>
      </c>
      <c r="F4" s="13" t="s">
        <v>32</v>
      </c>
      <c r="G4" s="13" t="s">
        <v>25</v>
      </c>
      <c r="H4" s="17" t="s">
        <v>24</v>
      </c>
      <c r="J4" s="41" t="s">
        <v>23</v>
      </c>
      <c r="K4" s="14" t="s">
        <v>22</v>
      </c>
      <c r="L4" s="13" t="s">
        <v>1</v>
      </c>
      <c r="M4" s="13" t="s">
        <v>2</v>
      </c>
      <c r="N4" s="13" t="s">
        <v>3</v>
      </c>
      <c r="O4" s="13" t="s">
        <v>32</v>
      </c>
      <c r="P4" s="13" t="s">
        <v>25</v>
      </c>
      <c r="Q4" s="17" t="s">
        <v>24</v>
      </c>
    </row>
    <row r="5" spans="1:18">
      <c r="A5" s="28">
        <f>'Week 3'!H29</f>
        <v>126</v>
      </c>
      <c r="B5" s="9" t="s">
        <v>0</v>
      </c>
      <c r="C5" s="20">
        <v>133</v>
      </c>
      <c r="D5" s="20">
        <v>142</v>
      </c>
      <c r="E5" s="20">
        <v>137</v>
      </c>
      <c r="F5" s="20">
        <f t="shared" ref="F5" si="0">SUM(C5:E5)</f>
        <v>412</v>
      </c>
      <c r="G5" s="20">
        <f>INT(AVERAGE(C5:E5))</f>
        <v>137</v>
      </c>
      <c r="H5" s="21">
        <f>INT(AVERAGE('Week 1'!C101:E101,'Week 2'!L53:N53,'Week 3'!C29:E29,C5:E5))</f>
        <v>129</v>
      </c>
      <c r="I5" s="6"/>
      <c r="J5" s="28">
        <f>'Week 3'!Q53</f>
        <v>152</v>
      </c>
      <c r="K5" s="9" t="s">
        <v>12</v>
      </c>
      <c r="L5" s="6">
        <v>161</v>
      </c>
      <c r="M5" s="6">
        <v>166</v>
      </c>
      <c r="N5" s="6">
        <v>155</v>
      </c>
      <c r="O5" s="25">
        <f>SUM(L5:N5)</f>
        <v>482</v>
      </c>
      <c r="P5" s="25">
        <f>INT(AVERAGE(L5:N5))</f>
        <v>160</v>
      </c>
      <c r="Q5" s="21">
        <f>INT(AVERAGE('Week 1'!C5:E5,'Week 2'!C29:E29,'Week 3'!L53:N53,L5:N5))</f>
        <v>154</v>
      </c>
      <c r="R5" s="6"/>
    </row>
    <row r="6" spans="1:18">
      <c r="A6" s="28">
        <f>'Week 3'!H30</f>
        <v>178</v>
      </c>
      <c r="B6" s="1" t="s">
        <v>7</v>
      </c>
      <c r="C6" s="20"/>
      <c r="D6" s="20"/>
      <c r="E6" s="20"/>
      <c r="F6" s="20"/>
      <c r="G6" s="20"/>
      <c r="H6" s="21">
        <f>INT(AVERAGE('Week 1'!C102:E102,'Week 2'!L54:N54,'Week 3'!C30:E30,C6:E6))</f>
        <v>178</v>
      </c>
      <c r="I6" s="6"/>
      <c r="J6" s="28">
        <f>'Week 3'!Q54</f>
        <v>90</v>
      </c>
      <c r="K6" s="9" t="s">
        <v>63</v>
      </c>
      <c r="L6" s="6">
        <v>113</v>
      </c>
      <c r="M6" s="6">
        <v>96</v>
      </c>
      <c r="N6" s="6">
        <v>100</v>
      </c>
      <c r="O6" s="25">
        <f>SUM(L6:N6)</f>
        <v>309</v>
      </c>
      <c r="P6" s="25">
        <f>INT(AVERAGE(L6:N6))</f>
        <v>103</v>
      </c>
      <c r="Q6" s="21">
        <f>INT(AVERAGE('Week 1'!C6:E6,'Week 2'!C30:E30,'Week 3'!L54:N54,L6:N6))</f>
        <v>94</v>
      </c>
      <c r="R6" s="6"/>
    </row>
    <row r="7" spans="1:18">
      <c r="A7" s="28">
        <f>'Week 3'!H31</f>
        <v>185</v>
      </c>
      <c r="B7" s="42" t="s">
        <v>6</v>
      </c>
      <c r="C7" s="51">
        <v>203</v>
      </c>
      <c r="D7" s="51">
        <v>147</v>
      </c>
      <c r="E7" s="51">
        <v>174</v>
      </c>
      <c r="F7" s="20">
        <f t="shared" ref="F7" si="1">SUM(C7:E7)</f>
        <v>524</v>
      </c>
      <c r="G7" s="20">
        <f>INT(AVERAGE(C7:E7))</f>
        <v>174</v>
      </c>
      <c r="H7" s="21">
        <f>INT(AVERAGE('Week 1'!C103:E103,'Week 2'!L55:N55,'Week 3'!C31:E31,C7:E7))</f>
        <v>181</v>
      </c>
      <c r="I7" s="6"/>
      <c r="J7" s="28">
        <f>'Week 3'!Q55</f>
        <v>114</v>
      </c>
      <c r="K7" s="9" t="s">
        <v>64</v>
      </c>
      <c r="L7" s="6">
        <v>98</v>
      </c>
      <c r="M7" s="6">
        <v>123</v>
      </c>
      <c r="N7" s="6">
        <v>144</v>
      </c>
      <c r="O7" s="25">
        <f>SUM(L7:N7)</f>
        <v>365</v>
      </c>
      <c r="P7" s="25">
        <f t="shared" ref="P7" si="2">INT(AVERAGE(L7:N7))</f>
        <v>121</v>
      </c>
      <c r="Q7" s="21">
        <f>INT(AVERAGE('Week 1'!C7:E7,'Week 2'!C31:E31,'Week 3'!L55:N55,L7:N7))</f>
        <v>116</v>
      </c>
      <c r="R7" s="6"/>
    </row>
    <row r="8" spans="1:18">
      <c r="A8" s="28"/>
      <c r="B8" s="9" t="s">
        <v>101</v>
      </c>
      <c r="C8" s="20">
        <v>168</v>
      </c>
      <c r="D8" s="20">
        <v>168</v>
      </c>
      <c r="E8" s="20">
        <v>168</v>
      </c>
      <c r="F8" s="20">
        <f>SUM(C8:E8)</f>
        <v>504</v>
      </c>
      <c r="G8" s="20"/>
      <c r="H8" s="21"/>
      <c r="I8" s="6"/>
      <c r="J8" s="28"/>
      <c r="K8" s="9"/>
      <c r="L8" s="6"/>
      <c r="M8" s="6"/>
      <c r="N8" s="6"/>
      <c r="O8" s="25"/>
      <c r="P8" s="25"/>
      <c r="Q8" s="21"/>
      <c r="R8" s="6"/>
    </row>
    <row r="9" spans="1:18">
      <c r="A9" s="18"/>
      <c r="B9" s="19"/>
      <c r="C9" s="20"/>
      <c r="D9" s="20"/>
      <c r="E9" s="20"/>
      <c r="F9" s="20"/>
      <c r="G9" s="20"/>
      <c r="H9" s="21"/>
      <c r="J9" s="18"/>
      <c r="K9" s="9"/>
      <c r="Q9" s="21"/>
    </row>
    <row r="10" spans="1:18">
      <c r="A10" s="18"/>
      <c r="B10" s="19"/>
      <c r="C10" s="20"/>
      <c r="D10" s="20"/>
      <c r="E10" s="20"/>
      <c r="F10" s="20"/>
      <c r="G10" s="20"/>
      <c r="H10" s="21"/>
      <c r="J10" s="38"/>
      <c r="Q10" s="21"/>
    </row>
    <row r="11" spans="1:18">
      <c r="A11" s="23"/>
      <c r="B11" s="24" t="s">
        <v>17</v>
      </c>
      <c r="C11" s="25">
        <f>SUM(C5:C9)</f>
        <v>504</v>
      </c>
      <c r="D11" s="25">
        <f>SUM(D5:D9)</f>
        <v>457</v>
      </c>
      <c r="E11" s="25">
        <f t="shared" ref="E11" si="3">SUM(E5:E9)</f>
        <v>479</v>
      </c>
      <c r="F11" s="25">
        <f>SUM(F5:F9)</f>
        <v>1440</v>
      </c>
      <c r="G11" s="25"/>
      <c r="H11" s="26"/>
      <c r="J11" s="23"/>
      <c r="K11" s="24" t="s">
        <v>17</v>
      </c>
      <c r="L11" s="25">
        <f>SUM(L5:L9)</f>
        <v>372</v>
      </c>
      <c r="M11" s="25">
        <f t="shared" ref="M11:O11" si="4">SUM(M5:M9)</f>
        <v>385</v>
      </c>
      <c r="N11" s="25">
        <f t="shared" si="4"/>
        <v>399</v>
      </c>
      <c r="O11" s="25">
        <f t="shared" si="4"/>
        <v>1156</v>
      </c>
      <c r="P11" s="25"/>
      <c r="Q11" s="26"/>
    </row>
    <row r="12" spans="1:18">
      <c r="A12" s="23"/>
      <c r="B12" s="19"/>
      <c r="C12" s="25"/>
      <c r="D12" s="25"/>
      <c r="E12" s="25"/>
      <c r="F12" s="25"/>
      <c r="G12" s="25"/>
      <c r="H12" s="21"/>
      <c r="J12" s="23"/>
      <c r="K12" s="19"/>
      <c r="L12" s="25"/>
      <c r="M12" s="25"/>
      <c r="N12" s="25"/>
      <c r="O12" s="25"/>
      <c r="P12" s="25"/>
      <c r="Q12" s="21"/>
    </row>
    <row r="13" spans="1:18">
      <c r="A13" s="23"/>
      <c r="B13" s="19"/>
      <c r="C13" s="20"/>
      <c r="D13" s="20"/>
      <c r="E13" s="20"/>
      <c r="F13" s="20"/>
      <c r="G13" s="20"/>
      <c r="H13" s="52"/>
      <c r="J13" s="23"/>
      <c r="K13" s="19"/>
      <c r="L13" s="20"/>
      <c r="M13" s="20"/>
      <c r="N13" s="20"/>
      <c r="O13" s="20"/>
      <c r="P13" s="20"/>
      <c r="Q13" s="52"/>
    </row>
    <row r="14" spans="1:18" s="2" customFormat="1" ht="25.5">
      <c r="A14" s="16" t="s">
        <v>16</v>
      </c>
      <c r="B14" s="14" t="s">
        <v>22</v>
      </c>
      <c r="C14" s="13" t="s">
        <v>1</v>
      </c>
      <c r="D14" s="13" t="s">
        <v>2</v>
      </c>
      <c r="E14" s="13" t="s">
        <v>3</v>
      </c>
      <c r="F14" s="13" t="s">
        <v>33</v>
      </c>
      <c r="G14" s="13" t="s">
        <v>18</v>
      </c>
      <c r="H14" s="50"/>
      <c r="J14" s="16" t="s">
        <v>16</v>
      </c>
      <c r="K14" s="14" t="s">
        <v>22</v>
      </c>
      <c r="L14" s="13" t="s">
        <v>1</v>
      </c>
      <c r="M14" s="13" t="s">
        <v>2</v>
      </c>
      <c r="N14" s="13" t="s">
        <v>3</v>
      </c>
      <c r="O14" s="13" t="s">
        <v>33</v>
      </c>
      <c r="P14" s="13" t="s">
        <v>18</v>
      </c>
      <c r="Q14" s="50"/>
    </row>
    <row r="15" spans="1:18">
      <c r="A15" s="28">
        <f>IF(A5&gt;=200, "0", 200-A5)</f>
        <v>74</v>
      </c>
      <c r="B15" s="9" t="s">
        <v>0</v>
      </c>
      <c r="C15" s="25">
        <f>$A15+C5</f>
        <v>207</v>
      </c>
      <c r="D15" s="25">
        <f t="shared" ref="D15:E15" si="5">$A15+D5</f>
        <v>216</v>
      </c>
      <c r="E15" s="25">
        <f t="shared" si="5"/>
        <v>211</v>
      </c>
      <c r="F15" s="25">
        <f>SUM(C15:E15)</f>
        <v>634</v>
      </c>
      <c r="G15" s="25">
        <f>IF(H5&gt;=200, "0", 200-H5)</f>
        <v>71</v>
      </c>
      <c r="H15" s="52"/>
      <c r="J15" s="28">
        <f>IF(J5&gt;=200, "0", 200-J5)</f>
        <v>48</v>
      </c>
      <c r="K15" s="9" t="s">
        <v>12</v>
      </c>
      <c r="L15" s="25">
        <f t="shared" ref="L15:N17" si="6">$J15+L5</f>
        <v>209</v>
      </c>
      <c r="M15" s="25">
        <f t="shared" si="6"/>
        <v>214</v>
      </c>
      <c r="N15" s="25">
        <f t="shared" si="6"/>
        <v>203</v>
      </c>
      <c r="O15" s="25">
        <f>SUM(L15:N15)</f>
        <v>626</v>
      </c>
      <c r="P15" s="25">
        <f>IF(Q5&gt;=200, "0", 200-Q5)</f>
        <v>46</v>
      </c>
      <c r="Q15" s="43"/>
    </row>
    <row r="16" spans="1:18">
      <c r="A16" s="28">
        <f>IF(A6&gt;=200, "0", 200-A6)</f>
        <v>22</v>
      </c>
      <c r="B16" s="9" t="s">
        <v>101</v>
      </c>
      <c r="C16" s="25">
        <f>$A16+C8</f>
        <v>190</v>
      </c>
      <c r="D16" s="25">
        <f t="shared" ref="D16:E16" si="7">$A16+D8</f>
        <v>190</v>
      </c>
      <c r="E16" s="25">
        <f t="shared" si="7"/>
        <v>190</v>
      </c>
      <c r="F16" s="25">
        <f t="shared" ref="F16" si="8">SUM(C16:E16)</f>
        <v>570</v>
      </c>
      <c r="G16" s="25">
        <f>IF(H6&gt;=200, "0", 200-H6)</f>
        <v>22</v>
      </c>
      <c r="H16" s="52"/>
      <c r="J16" s="28">
        <f>IF(J6&gt;=200, "0", 200-J6)</f>
        <v>110</v>
      </c>
      <c r="K16" s="9" t="s">
        <v>63</v>
      </c>
      <c r="L16" s="25">
        <f t="shared" si="6"/>
        <v>223</v>
      </c>
      <c r="M16" s="25">
        <f t="shared" si="6"/>
        <v>206</v>
      </c>
      <c r="N16" s="25">
        <f t="shared" si="6"/>
        <v>210</v>
      </c>
      <c r="O16" s="25">
        <f t="shared" ref="O16:O17" si="9">SUM(L16:N16)</f>
        <v>639</v>
      </c>
      <c r="P16" s="25">
        <f t="shared" ref="P16" si="10">IF(Q6&gt;=200, "0", 200-Q6)</f>
        <v>106</v>
      </c>
      <c r="Q16" s="43"/>
    </row>
    <row r="17" spans="1:18">
      <c r="A17" s="28">
        <f>IF(A7&gt;=200, "0", 200-A7)</f>
        <v>15</v>
      </c>
      <c r="B17" s="42" t="s">
        <v>6</v>
      </c>
      <c r="C17" s="25">
        <f>$A17+C7</f>
        <v>218</v>
      </c>
      <c r="D17" s="25">
        <f t="shared" ref="D17:E17" si="11">$A17+D7</f>
        <v>162</v>
      </c>
      <c r="E17" s="25">
        <f t="shared" si="11"/>
        <v>189</v>
      </c>
      <c r="F17" s="25">
        <f>SUM(C17:E17)</f>
        <v>569</v>
      </c>
      <c r="G17" s="25">
        <f>IF(H7&gt;=200, "0", 200-H7)</f>
        <v>19</v>
      </c>
      <c r="H17" s="52"/>
      <c r="J17" s="28">
        <f>IF(J7&gt;=200, "0", 200-J7)</f>
        <v>86</v>
      </c>
      <c r="K17" s="9" t="s">
        <v>64</v>
      </c>
      <c r="L17" s="25">
        <f t="shared" si="6"/>
        <v>184</v>
      </c>
      <c r="M17" s="25">
        <f t="shared" si="6"/>
        <v>209</v>
      </c>
      <c r="N17" s="25">
        <f t="shared" si="6"/>
        <v>230</v>
      </c>
      <c r="O17" s="25">
        <f t="shared" si="9"/>
        <v>623</v>
      </c>
      <c r="P17" s="25">
        <f>IF(Q7&gt;=200, "0", 200-Q7)</f>
        <v>84</v>
      </c>
      <c r="Q17" s="43"/>
    </row>
    <row r="18" spans="1:18">
      <c r="A18" s="28"/>
      <c r="B18" s="9"/>
      <c r="C18" s="20"/>
      <c r="D18" s="20"/>
      <c r="E18" s="20"/>
      <c r="F18" s="25"/>
      <c r="G18" s="25"/>
      <c r="H18" s="52"/>
      <c r="J18" s="28"/>
      <c r="K18" s="9"/>
      <c r="L18" s="25"/>
      <c r="M18" s="25"/>
      <c r="N18" s="25"/>
      <c r="O18" s="25"/>
      <c r="P18" s="25"/>
      <c r="Q18" s="43"/>
    </row>
    <row r="19" spans="1:18">
      <c r="A19" s="23"/>
      <c r="B19" s="19"/>
      <c r="C19" s="20"/>
      <c r="D19" s="20"/>
      <c r="E19" s="20"/>
      <c r="F19" s="20"/>
      <c r="G19" s="20"/>
      <c r="H19" s="52"/>
      <c r="J19" s="23"/>
      <c r="K19" s="19"/>
      <c r="L19" s="20"/>
      <c r="M19" s="20"/>
      <c r="N19" s="20"/>
      <c r="O19" s="20"/>
      <c r="P19" s="20"/>
      <c r="Q19" s="52"/>
    </row>
    <row r="20" spans="1:18">
      <c r="A20" s="23"/>
      <c r="B20" s="29" t="s">
        <v>19</v>
      </c>
      <c r="C20" s="25">
        <f>SUM(C15:C19)</f>
        <v>615</v>
      </c>
      <c r="D20" s="25">
        <f t="shared" ref="D20" si="12">SUM(D15:D19)</f>
        <v>568</v>
      </c>
      <c r="E20" s="25">
        <f>SUM(E15:E19)</f>
        <v>590</v>
      </c>
      <c r="F20" s="25">
        <f>SUM(F15:F19)</f>
        <v>1773</v>
      </c>
      <c r="G20" s="25"/>
      <c r="H20" s="52"/>
      <c r="J20" s="23"/>
      <c r="K20" s="29" t="s">
        <v>19</v>
      </c>
      <c r="L20" s="25">
        <f>SUM(L15:L19)</f>
        <v>616</v>
      </c>
      <c r="M20" s="25">
        <f t="shared" ref="M20:N20" si="13">SUM(M15:M19)</f>
        <v>629</v>
      </c>
      <c r="N20" s="25">
        <f t="shared" si="13"/>
        <v>643</v>
      </c>
      <c r="O20" s="25">
        <f>SUM(O15:O19)</f>
        <v>1888</v>
      </c>
      <c r="P20" s="25"/>
      <c r="Q20" s="52"/>
    </row>
    <row r="21" spans="1:18">
      <c r="A21" s="23"/>
      <c r="B21" s="19"/>
      <c r="C21" s="20" t="str">
        <f>IF(C20&gt;L20,"Won", IF(C20&lt;L20,"Lost","Tied"))</f>
        <v>Lost</v>
      </c>
      <c r="D21" s="20" t="str">
        <f>IF(D20&gt;M20,"Won", IF(D20&lt;M20,"Lost","Tied"))</f>
        <v>Lost</v>
      </c>
      <c r="E21" s="20" t="str">
        <f>IF(E20&gt;N20,"Won", IF(E20&lt;N20,"Lost","Tied"))</f>
        <v>Lost</v>
      </c>
      <c r="F21" s="20" t="str">
        <f>IF(F20&gt;O20,"Won", IF(F20&lt;O20,"Lost","Tied"))</f>
        <v>Lost</v>
      </c>
      <c r="G21" s="20"/>
      <c r="H21" s="26"/>
      <c r="J21" s="23"/>
      <c r="K21" s="19"/>
      <c r="L21" s="20" t="str">
        <f>IF(L20&gt;C20,"Won", IF(L20&lt;C20,"Lost","Tied"))</f>
        <v>Won</v>
      </c>
      <c r="M21" s="20" t="str">
        <f>IF(M20&gt;D20,"Won", IF(M20&lt;D20,"Lost","Tied"))</f>
        <v>Won</v>
      </c>
      <c r="N21" s="20" t="str">
        <f>IF(N20&gt;E20,"Won", IF(N20&lt;E20,"Lost","Tied"))</f>
        <v>Won</v>
      </c>
      <c r="O21" s="20" t="str">
        <f>IF(O20&gt;F20,"Won", IF(O20&lt;F20,"Lost","Tied"))</f>
        <v>Won</v>
      </c>
      <c r="P21" s="20"/>
      <c r="Q21" s="26"/>
    </row>
    <row r="22" spans="1:18">
      <c r="A22" s="23"/>
      <c r="B22" s="24" t="s">
        <v>20</v>
      </c>
      <c r="C22" s="30">
        <f>SUM((IF(C21="Won", "1", IF(C21="Tied", "0.5","0"))), (IF(D21="Won", "1", IF(D21="Tied", "0.5","0"))), (IF(E21="Won", "1", IF(E21="Tied", "0.5","0"))), (IF(F21="Won", "1", IF(F21="Tied", "0.5","0"))))</f>
        <v>0</v>
      </c>
      <c r="D22" s="20"/>
      <c r="E22" s="20"/>
      <c r="F22" s="20"/>
      <c r="G22" s="20"/>
      <c r="H22" s="52"/>
      <c r="J22" s="23"/>
      <c r="K22" s="24" t="s">
        <v>20</v>
      </c>
      <c r="L22" s="30">
        <f>SUM((IF(L21="Won", "1", IF(L21="Tied", "0.5","0"))), (IF(M21="Won", "1", IF(M21="Tied", "0.5","0"))), (IF(N21="Won", "1", IF(N21="Tied", "0.5","0"))), (IF(O21="Won", "1", IF(O21="Tied", "0.5","0"))))</f>
        <v>4</v>
      </c>
      <c r="M22" s="20"/>
      <c r="N22" s="20"/>
      <c r="O22" s="20"/>
      <c r="P22" s="20"/>
      <c r="Q22" s="52"/>
    </row>
    <row r="23" spans="1:18">
      <c r="A23" s="23"/>
      <c r="B23" s="19"/>
      <c r="C23" s="20"/>
      <c r="D23" s="20"/>
      <c r="E23" s="20"/>
      <c r="F23" s="20"/>
      <c r="G23" s="20"/>
      <c r="H23" s="52"/>
      <c r="J23" s="23"/>
      <c r="K23" s="19"/>
      <c r="L23" s="20"/>
      <c r="M23" s="20"/>
      <c r="N23" s="20"/>
      <c r="O23" s="20"/>
      <c r="P23" s="20"/>
      <c r="Q23" s="52"/>
    </row>
    <row r="24" spans="1:18" ht="13.5" thickBot="1">
      <c r="A24" s="31"/>
      <c r="B24" s="32" t="s">
        <v>21</v>
      </c>
      <c r="C24" s="33">
        <f>'Week 3'!C48+C22</f>
        <v>4.5</v>
      </c>
      <c r="D24" s="34"/>
      <c r="E24" s="35"/>
      <c r="F24" s="35"/>
      <c r="G24" s="35"/>
      <c r="H24" s="36"/>
      <c r="J24" s="31"/>
      <c r="K24" s="32" t="s">
        <v>21</v>
      </c>
      <c r="L24" s="33">
        <f>'Week 3'!L72+L22</f>
        <v>6.5</v>
      </c>
      <c r="M24" s="34"/>
      <c r="N24" s="35"/>
      <c r="O24" s="35"/>
      <c r="P24" s="35"/>
      <c r="Q24" s="36"/>
    </row>
    <row r="25" spans="1:18">
      <c r="A25" s="19"/>
      <c r="B25" s="39"/>
      <c r="C25" s="30"/>
      <c r="D25" s="40"/>
      <c r="E25" s="20"/>
      <c r="F25" s="20"/>
      <c r="G25" s="20"/>
      <c r="H25" s="20"/>
      <c r="J25" s="19"/>
      <c r="K25" s="39"/>
      <c r="L25" s="30"/>
      <c r="M25" s="40"/>
      <c r="N25" s="20"/>
      <c r="O25" s="20"/>
      <c r="P25" s="20"/>
      <c r="Q25" s="20"/>
    </row>
    <row r="26" spans="1:18" ht="13.5" thickBot="1"/>
    <row r="27" spans="1:18" s="3" customFormat="1" ht="18">
      <c r="A27" s="73" t="s">
        <v>67</v>
      </c>
      <c r="B27" s="74"/>
      <c r="C27" s="71"/>
      <c r="D27" s="72"/>
      <c r="E27" s="71" t="s">
        <v>37</v>
      </c>
      <c r="F27" s="72"/>
      <c r="G27" s="37" t="s">
        <v>15</v>
      </c>
      <c r="H27" s="15"/>
      <c r="I27" s="4"/>
      <c r="J27" s="73" t="s">
        <v>77</v>
      </c>
      <c r="K27" s="74"/>
      <c r="L27" s="72"/>
      <c r="M27" s="72"/>
      <c r="N27" s="71" t="s">
        <v>36</v>
      </c>
      <c r="O27" s="72"/>
      <c r="P27" s="37" t="s">
        <v>8</v>
      </c>
      <c r="Q27" s="15"/>
    </row>
    <row r="28" spans="1:18" s="2" customFormat="1" ht="25.5">
      <c r="A28" s="41" t="s">
        <v>23</v>
      </c>
      <c r="B28" s="14" t="s">
        <v>22</v>
      </c>
      <c r="C28" s="13" t="s">
        <v>1</v>
      </c>
      <c r="D28" s="13" t="s">
        <v>2</v>
      </c>
      <c r="E28" s="13" t="s">
        <v>3</v>
      </c>
      <c r="F28" s="13" t="s">
        <v>32</v>
      </c>
      <c r="G28" s="13" t="s">
        <v>25</v>
      </c>
      <c r="H28" s="17" t="s">
        <v>24</v>
      </c>
      <c r="I28" s="5"/>
      <c r="J28" s="41" t="s">
        <v>23</v>
      </c>
      <c r="K28" s="14" t="s">
        <v>22</v>
      </c>
      <c r="L28" s="13" t="s">
        <v>1</v>
      </c>
      <c r="M28" s="13" t="s">
        <v>2</v>
      </c>
      <c r="N28" s="13" t="s">
        <v>3</v>
      </c>
      <c r="O28" s="13" t="s">
        <v>32</v>
      </c>
      <c r="P28" s="13" t="s">
        <v>25</v>
      </c>
      <c r="Q28" s="17" t="s">
        <v>24</v>
      </c>
    </row>
    <row r="29" spans="1:18">
      <c r="A29" s="28">
        <f>'Week 3'!Q5</f>
        <v>147</v>
      </c>
      <c r="B29" s="9" t="s">
        <v>42</v>
      </c>
      <c r="C29" s="20">
        <v>139</v>
      </c>
      <c r="D29" s="20">
        <v>158</v>
      </c>
      <c r="E29" s="22">
        <v>125</v>
      </c>
      <c r="F29" s="20">
        <f>SUM(C29:E29)</f>
        <v>422</v>
      </c>
      <c r="G29" s="25">
        <f>INT(AVERAGE(C29:E29))</f>
        <v>140</v>
      </c>
      <c r="H29" s="21">
        <f>INT(AVERAGE('Week 1'!C53:E53,'Week 2'!C77:E77,'Week 3'!L5:N5,C29:E29))</f>
        <v>145</v>
      </c>
      <c r="I29" s="6"/>
      <c r="J29" s="28">
        <f>'Week 3'!H77</f>
        <v>96</v>
      </c>
      <c r="K29" s="9" t="s">
        <v>53</v>
      </c>
      <c r="L29" s="6">
        <v>93</v>
      </c>
      <c r="M29" s="6">
        <v>93</v>
      </c>
      <c r="N29" s="6">
        <v>84</v>
      </c>
      <c r="O29" s="25">
        <f t="shared" ref="O29" si="14">SUM(L29:N29)</f>
        <v>270</v>
      </c>
      <c r="P29" s="25">
        <f t="shared" ref="P29" si="15">INT(AVERAGE(L29:N29))</f>
        <v>90</v>
      </c>
      <c r="Q29" s="21">
        <f>INT(AVERAGE('Week 1'!C29:E29,'Week 2'!L5:N5,'Week 3'!C77:E77,L29:N29))</f>
        <v>94</v>
      </c>
      <c r="R29" s="6"/>
    </row>
    <row r="30" spans="1:18">
      <c r="A30" s="28">
        <f>'Week 3'!Q6</f>
        <v>164</v>
      </c>
      <c r="B30" s="9" t="s">
        <v>11</v>
      </c>
      <c r="C30" s="20">
        <v>163</v>
      </c>
      <c r="D30" s="20">
        <v>202</v>
      </c>
      <c r="E30" s="20">
        <v>179</v>
      </c>
      <c r="F30" s="20">
        <f t="shared" ref="F30:F31" si="16">SUM(C30:E30)</f>
        <v>544</v>
      </c>
      <c r="G30" s="25">
        <f t="shared" ref="G30:G31" si="17">INT(AVERAGE(C30:E30))</f>
        <v>181</v>
      </c>
      <c r="H30" s="21">
        <f>INT(AVERAGE('Week 1'!C54:E54,'Week 2'!C78:E78,'Week 3'!L6:N6,C30:E30))</f>
        <v>170</v>
      </c>
      <c r="I30" s="6"/>
      <c r="J30" s="28">
        <f>'Week 3'!H78</f>
        <v>102</v>
      </c>
      <c r="K30" s="1" t="s">
        <v>54</v>
      </c>
      <c r="L30" s="20"/>
      <c r="M30" s="20"/>
      <c r="N30" s="20"/>
      <c r="O30" s="25"/>
      <c r="P30" s="25"/>
      <c r="Q30" s="21">
        <f>INT(AVERAGE('Week 1'!C30:E30,'Week 2'!L6:N6,'Week 3'!C78:E78,L30:N30))</f>
        <v>102</v>
      </c>
      <c r="R30" s="6"/>
    </row>
    <row r="31" spans="1:18">
      <c r="A31" s="28">
        <f>'Week 3'!Q7</f>
        <v>157</v>
      </c>
      <c r="B31" s="9" t="s">
        <v>58</v>
      </c>
      <c r="C31" s="20">
        <v>246</v>
      </c>
      <c r="D31" s="20">
        <v>227</v>
      </c>
      <c r="E31" s="20">
        <v>182</v>
      </c>
      <c r="F31" s="20">
        <f t="shared" si="16"/>
        <v>655</v>
      </c>
      <c r="G31" s="25">
        <f t="shared" si="17"/>
        <v>218</v>
      </c>
      <c r="H31" s="21">
        <f>INT(AVERAGE('Week 1'!C55:E55,'Week 2'!C79:E79,'Week 3'!L7:N7,C31:E31))</f>
        <v>187</v>
      </c>
      <c r="I31" s="6"/>
      <c r="J31" s="28">
        <f>'Week 3'!H79</f>
        <v>153</v>
      </c>
      <c r="K31" s="42" t="s">
        <v>55</v>
      </c>
      <c r="L31" s="6">
        <v>190</v>
      </c>
      <c r="M31" s="6">
        <v>177</v>
      </c>
      <c r="N31" s="6">
        <v>206</v>
      </c>
      <c r="O31" s="25">
        <f t="shared" ref="O31:O32" si="18">SUM(L31:N31)</f>
        <v>573</v>
      </c>
      <c r="P31" s="25">
        <f t="shared" ref="P31:P32" si="19">INT(AVERAGE(L31:N31))</f>
        <v>191</v>
      </c>
      <c r="Q31" s="21">
        <f>INT(AVERAGE('Week 1'!C31:E31,'Week 2'!L7:N7,'Week 3'!C79:E79,L31:N31))</f>
        <v>165</v>
      </c>
      <c r="R31" s="6"/>
    </row>
    <row r="32" spans="1:18">
      <c r="A32" s="28"/>
      <c r="B32" s="9"/>
      <c r="C32" s="20"/>
      <c r="D32" s="20"/>
      <c r="E32" s="20"/>
      <c r="F32" s="20"/>
      <c r="G32" s="25"/>
      <c r="H32" s="21"/>
      <c r="I32" s="6"/>
      <c r="J32" s="28">
        <f>'Week 3'!Q32</f>
        <v>124</v>
      </c>
      <c r="K32" s="9" t="s">
        <v>95</v>
      </c>
      <c r="L32" s="6">
        <v>109</v>
      </c>
      <c r="M32" s="6">
        <v>125</v>
      </c>
      <c r="N32" s="6">
        <v>174</v>
      </c>
      <c r="O32" s="25">
        <f t="shared" si="18"/>
        <v>408</v>
      </c>
      <c r="P32" s="25">
        <f t="shared" si="19"/>
        <v>136</v>
      </c>
      <c r="Q32" s="21">
        <f>INT(AVERAGE('Week 3'!L32:N32,L32:N32))</f>
        <v>130</v>
      </c>
      <c r="R32" s="6"/>
    </row>
    <row r="33" spans="1:17">
      <c r="A33" s="28"/>
      <c r="B33" s="9"/>
      <c r="C33" s="20"/>
      <c r="D33" s="20"/>
      <c r="E33" s="20"/>
      <c r="F33" s="20"/>
      <c r="G33" s="25"/>
      <c r="H33" s="21"/>
      <c r="J33" s="18"/>
      <c r="K33" s="9"/>
      <c r="L33" s="6"/>
      <c r="M33" s="6"/>
      <c r="N33" s="6"/>
      <c r="O33" s="25"/>
      <c r="P33" s="25"/>
      <c r="Q33" s="21"/>
    </row>
    <row r="34" spans="1:17">
      <c r="A34" s="23"/>
      <c r="B34" s="19"/>
      <c r="C34" s="20"/>
      <c r="D34" s="20"/>
      <c r="E34" s="20"/>
      <c r="F34" s="20"/>
      <c r="G34" s="20"/>
      <c r="H34" s="21"/>
      <c r="J34" s="18"/>
      <c r="L34" s="6"/>
      <c r="M34" s="6"/>
      <c r="N34" s="6"/>
      <c r="O34" s="20"/>
      <c r="P34" s="25"/>
      <c r="Q34" s="21"/>
    </row>
    <row r="35" spans="1:17">
      <c r="A35" s="23"/>
      <c r="B35" s="24" t="s">
        <v>17</v>
      </c>
      <c r="C35" s="25">
        <f>SUM(C29:C33)</f>
        <v>548</v>
      </c>
      <c r="D35" s="25">
        <f t="shared" ref="D35:E35" si="20">SUM(D29:D33)</f>
        <v>587</v>
      </c>
      <c r="E35" s="25">
        <f t="shared" si="20"/>
        <v>486</v>
      </c>
      <c r="F35" s="25">
        <f>SUM(F29:F33)</f>
        <v>1621</v>
      </c>
      <c r="G35" s="25"/>
      <c r="H35" s="26"/>
      <c r="J35" s="23"/>
      <c r="K35" s="24" t="s">
        <v>17</v>
      </c>
      <c r="L35" s="25">
        <f>SUM(L29:L33)</f>
        <v>392</v>
      </c>
      <c r="M35" s="25">
        <f>SUM(M29:M33)</f>
        <v>395</v>
      </c>
      <c r="N35" s="25">
        <f t="shared" ref="N35" si="21">SUM(N29:N33)</f>
        <v>464</v>
      </c>
      <c r="O35" s="25">
        <f>SUM(O29:O33)</f>
        <v>1251</v>
      </c>
      <c r="P35" s="25"/>
      <c r="Q35" s="26"/>
    </row>
    <row r="36" spans="1:17">
      <c r="A36" s="23"/>
      <c r="B36" s="19"/>
      <c r="C36" s="25"/>
      <c r="D36" s="25"/>
      <c r="E36" s="25"/>
      <c r="F36" s="25"/>
      <c r="G36" s="25"/>
      <c r="H36" s="21"/>
      <c r="J36" s="23"/>
      <c r="K36" s="19"/>
      <c r="L36" s="25"/>
      <c r="M36" s="25"/>
      <c r="N36" s="25"/>
      <c r="O36" s="25"/>
      <c r="P36" s="25"/>
      <c r="Q36" s="21"/>
    </row>
    <row r="37" spans="1:17">
      <c r="A37" s="23"/>
      <c r="B37" s="19">
        <f>190-91</f>
        <v>99</v>
      </c>
      <c r="C37" s="20"/>
      <c r="D37" s="20"/>
      <c r="E37" s="20"/>
      <c r="F37" s="20"/>
      <c r="G37" s="20"/>
      <c r="H37" s="52"/>
      <c r="J37" s="23"/>
      <c r="K37" s="19"/>
      <c r="L37" s="20"/>
      <c r="M37" s="20"/>
      <c r="N37" s="20"/>
      <c r="O37" s="20"/>
      <c r="P37" s="20"/>
      <c r="Q37" s="52"/>
    </row>
    <row r="38" spans="1:17" s="2" customFormat="1" ht="25.5">
      <c r="A38" s="16" t="s">
        <v>16</v>
      </c>
      <c r="B38" s="14" t="s">
        <v>22</v>
      </c>
      <c r="C38" s="13" t="s">
        <v>1</v>
      </c>
      <c r="D38" s="13" t="s">
        <v>2</v>
      </c>
      <c r="E38" s="13" t="s">
        <v>3</v>
      </c>
      <c r="F38" s="13" t="s">
        <v>33</v>
      </c>
      <c r="G38" s="13" t="s">
        <v>18</v>
      </c>
      <c r="H38" s="50"/>
      <c r="I38" s="5"/>
      <c r="J38" s="16" t="s">
        <v>16</v>
      </c>
      <c r="K38" s="14" t="s">
        <v>22</v>
      </c>
      <c r="L38" s="13" t="s">
        <v>1</v>
      </c>
      <c r="M38" s="13" t="s">
        <v>2</v>
      </c>
      <c r="N38" s="13" t="s">
        <v>3</v>
      </c>
      <c r="O38" s="13" t="s">
        <v>33</v>
      </c>
      <c r="P38" s="13" t="s">
        <v>18</v>
      </c>
      <c r="Q38" s="50"/>
    </row>
    <row r="39" spans="1:17">
      <c r="A39" s="28">
        <f>IF(A29&gt;=200, "0", 200-A29)</f>
        <v>53</v>
      </c>
      <c r="B39" s="9" t="s">
        <v>42</v>
      </c>
      <c r="C39" s="25">
        <f t="shared" ref="C39:E41" si="22">$A39+C29</f>
        <v>192</v>
      </c>
      <c r="D39" s="25">
        <f t="shared" si="22"/>
        <v>211</v>
      </c>
      <c r="E39" s="25">
        <f t="shared" si="22"/>
        <v>178</v>
      </c>
      <c r="F39" s="25">
        <f>SUM(C39:E39)</f>
        <v>581</v>
      </c>
      <c r="G39" s="25">
        <f>IF(H29&gt;=200, "0", 200-H29)</f>
        <v>55</v>
      </c>
      <c r="H39" s="52"/>
      <c r="J39" s="28">
        <f>IF(J29&gt;=200, "0", 200-J29)</f>
        <v>104</v>
      </c>
      <c r="K39" s="9" t="s">
        <v>53</v>
      </c>
      <c r="L39" s="25">
        <f>$J39+L29</f>
        <v>197</v>
      </c>
      <c r="M39" s="25">
        <f t="shared" ref="M39:N39" si="23">$J39+M29</f>
        <v>197</v>
      </c>
      <c r="N39" s="25">
        <f t="shared" si="23"/>
        <v>188</v>
      </c>
      <c r="O39" s="25">
        <f>SUM(L39:N39)</f>
        <v>582</v>
      </c>
      <c r="P39" s="25">
        <f>IF(Q29&gt;=200, "0", 200-Q29)</f>
        <v>106</v>
      </c>
      <c r="Q39" s="43"/>
    </row>
    <row r="40" spans="1:17">
      <c r="A40" s="28">
        <f>IF(A30&gt;=200, "0", 200-A30)</f>
        <v>36</v>
      </c>
      <c r="B40" s="9" t="s">
        <v>11</v>
      </c>
      <c r="C40" s="25">
        <f t="shared" si="22"/>
        <v>199</v>
      </c>
      <c r="D40" s="25">
        <f t="shared" si="22"/>
        <v>238</v>
      </c>
      <c r="E40" s="25">
        <f t="shared" si="22"/>
        <v>215</v>
      </c>
      <c r="F40" s="25">
        <f>SUM(C40:E40)</f>
        <v>652</v>
      </c>
      <c r="G40" s="25">
        <f>IF(H30&gt;=200, "0", 200-H30)</f>
        <v>30</v>
      </c>
      <c r="H40" s="52"/>
      <c r="J40" s="28">
        <f>IF(J32&gt;=200, "0", 200-J32)</f>
        <v>76</v>
      </c>
      <c r="K40" s="9" t="s">
        <v>95</v>
      </c>
      <c r="L40" s="25">
        <f>$J40+L32</f>
        <v>185</v>
      </c>
      <c r="M40" s="25">
        <f t="shared" ref="M40" si="24">$J40+M32</f>
        <v>201</v>
      </c>
      <c r="N40" s="25">
        <f>$J40+N32</f>
        <v>250</v>
      </c>
      <c r="O40" s="25">
        <f>SUM(L40:N40)</f>
        <v>636</v>
      </c>
      <c r="P40" s="25">
        <f>IF(Q32&gt;=200, "0", 200-Q32)</f>
        <v>70</v>
      </c>
      <c r="Q40" s="43"/>
    </row>
    <row r="41" spans="1:17">
      <c r="A41" s="28">
        <f>IF(A31&gt;=200, "0", 200-A31)</f>
        <v>43</v>
      </c>
      <c r="B41" s="9" t="s">
        <v>58</v>
      </c>
      <c r="C41" s="25">
        <f t="shared" si="22"/>
        <v>289</v>
      </c>
      <c r="D41" s="25">
        <f t="shared" si="22"/>
        <v>270</v>
      </c>
      <c r="E41" s="25">
        <f t="shared" si="22"/>
        <v>225</v>
      </c>
      <c r="F41" s="25">
        <f>SUM(C41:E41)</f>
        <v>784</v>
      </c>
      <c r="G41" s="25">
        <f>IF(H31&gt;=200, "0", 200-H31)</f>
        <v>13</v>
      </c>
      <c r="H41" s="52"/>
      <c r="J41" s="28">
        <f>IF(J31&gt;=200, "0", 200-J31)</f>
        <v>47</v>
      </c>
      <c r="K41" s="42" t="s">
        <v>55</v>
      </c>
      <c r="L41" s="25">
        <f>$J41+L31</f>
        <v>237</v>
      </c>
      <c r="M41" s="25">
        <f t="shared" ref="M41" si="25">$J41+M31</f>
        <v>224</v>
      </c>
      <c r="N41" s="25">
        <f>$J41+N31</f>
        <v>253</v>
      </c>
      <c r="O41" s="25">
        <f>SUM(L41:N41)</f>
        <v>714</v>
      </c>
      <c r="P41" s="25">
        <f>IF(Q31&gt;=200, "0", 200-Q31)</f>
        <v>35</v>
      </c>
      <c r="Q41" s="43"/>
    </row>
    <row r="42" spans="1:17">
      <c r="A42" s="28"/>
      <c r="B42" s="19"/>
      <c r="C42" s="25"/>
      <c r="D42" s="25"/>
      <c r="E42" s="25"/>
      <c r="F42" s="25"/>
      <c r="G42" s="25"/>
      <c r="H42" s="52"/>
      <c r="J42" s="28"/>
      <c r="L42" s="25"/>
      <c r="M42" s="25"/>
      <c r="N42" s="25"/>
      <c r="O42" s="25"/>
      <c r="P42" s="25"/>
      <c r="Q42" s="43"/>
    </row>
    <row r="43" spans="1:17">
      <c r="A43" s="23"/>
      <c r="B43" s="19"/>
      <c r="C43" s="20"/>
      <c r="D43" s="20"/>
      <c r="E43" s="20"/>
      <c r="F43" s="20"/>
      <c r="G43" s="20"/>
      <c r="H43" s="52"/>
      <c r="J43" s="23"/>
      <c r="K43" s="19"/>
      <c r="L43" s="20"/>
      <c r="M43" s="20"/>
      <c r="N43" s="20"/>
      <c r="O43" s="20"/>
      <c r="P43" s="20"/>
      <c r="Q43" s="52"/>
    </row>
    <row r="44" spans="1:17">
      <c r="A44" s="23"/>
      <c r="B44" s="29" t="s">
        <v>19</v>
      </c>
      <c r="C44" s="25">
        <f>SUM(C39:C43)</f>
        <v>680</v>
      </c>
      <c r="D44" s="25">
        <f>SUM(D39:D43)</f>
        <v>719</v>
      </c>
      <c r="E44" s="25">
        <f t="shared" ref="E44" si="26">SUM(E39:E43)</f>
        <v>618</v>
      </c>
      <c r="F44" s="25">
        <f>SUM(F39:F43)</f>
        <v>2017</v>
      </c>
      <c r="G44" s="25"/>
      <c r="H44" s="52"/>
      <c r="J44" s="23"/>
      <c r="K44" s="29" t="s">
        <v>19</v>
      </c>
      <c r="L44" s="25">
        <f>SUM(L39:L43)</f>
        <v>619</v>
      </c>
      <c r="M44" s="25">
        <f>SUM(M39:M43)</f>
        <v>622</v>
      </c>
      <c r="N44" s="25">
        <f t="shared" ref="N44" si="27">SUM(N39:N43)</f>
        <v>691</v>
      </c>
      <c r="O44" s="25">
        <f>SUM(O39:O43)</f>
        <v>1932</v>
      </c>
      <c r="P44" s="25"/>
      <c r="Q44" s="52"/>
    </row>
    <row r="45" spans="1:17">
      <c r="A45" s="23"/>
      <c r="B45" s="19"/>
      <c r="C45" s="20" t="str">
        <f>IF(C44&gt;L44,"Won", IF(C44&lt;L44,"Lost","Tied"))</f>
        <v>Won</v>
      </c>
      <c r="D45" s="20" t="str">
        <f>IF(D44&gt;M44,"Won", IF(D44&lt;M44,"Lost","Tied"))</f>
        <v>Won</v>
      </c>
      <c r="E45" s="20" t="str">
        <f>IF(E44&gt;N44,"Won", IF(E44&lt;N44,"Lost","Tied"))</f>
        <v>Lost</v>
      </c>
      <c r="F45" s="20" t="str">
        <f>IF(F44&gt;O44,"Won", IF(F44&lt;O44,"Lost","Tied"))</f>
        <v>Won</v>
      </c>
      <c r="G45" s="20"/>
      <c r="H45" s="26"/>
      <c r="J45" s="23"/>
      <c r="K45" s="19"/>
      <c r="L45" s="20" t="str">
        <f>IF(L44&gt;C44,"Won", IF(L44&lt;C44,"Lost","Tied"))</f>
        <v>Lost</v>
      </c>
      <c r="M45" s="20" t="str">
        <f>IF(M44&gt;D44,"Won", IF(M44&lt;D44,"Lost","Tied"))</f>
        <v>Lost</v>
      </c>
      <c r="N45" s="20" t="str">
        <f>IF(N44&gt;E44,"Won", IF(N44&lt;E44,"Lost","Tied"))</f>
        <v>Won</v>
      </c>
      <c r="O45" s="20" t="str">
        <f>IF(O44&gt;F44,"Won", IF(O44&lt;F44,"Lost","Tied"))</f>
        <v>Lost</v>
      </c>
      <c r="P45" s="20"/>
      <c r="Q45" s="26"/>
    </row>
    <row r="46" spans="1:17">
      <c r="A46" s="23"/>
      <c r="B46" s="24" t="s">
        <v>20</v>
      </c>
      <c r="C46" s="30">
        <f>SUM((IF(C45="Won", "1", IF(C45="Tied", "0.5","0"))), (IF(D45="Won", "1", IF(D45="Tied", "0.5","0"))), (IF(E45="Won", "1", IF(E45="Tied", "0.5","0"))), (IF(F45="Won", "1", IF(F45="Tied", "0.5","0"))))</f>
        <v>3</v>
      </c>
      <c r="D46" s="20"/>
      <c r="E46" s="20"/>
      <c r="F46" s="20"/>
      <c r="G46" s="20"/>
      <c r="H46" s="52"/>
      <c r="I46" s="45"/>
      <c r="J46" s="23"/>
      <c r="K46" s="24" t="s">
        <v>20</v>
      </c>
      <c r="L46" s="30">
        <f>SUM((IF(L45="Won", "1", IF(L45="Tied", "0.5","0"))), (IF(M45="Won", "1", IF(M45="Tied", "0.5","0"))), (IF(N45="Won", "1", IF(N45="Tied", "0.5","0"))), (IF(O45="Won", "1", IF(O45="Tied", "0.5","0"))))</f>
        <v>1</v>
      </c>
      <c r="M46" s="20"/>
      <c r="N46" s="20"/>
      <c r="O46" s="20"/>
      <c r="P46" s="20"/>
      <c r="Q46" s="52"/>
    </row>
    <row r="47" spans="1:17">
      <c r="A47" s="23"/>
      <c r="B47" s="19"/>
      <c r="C47" s="20"/>
      <c r="D47" s="20"/>
      <c r="E47" s="20"/>
      <c r="F47" s="20"/>
      <c r="G47" s="20"/>
      <c r="H47" s="52"/>
      <c r="J47" s="23"/>
      <c r="K47" s="19"/>
      <c r="L47" s="20"/>
      <c r="M47" s="20"/>
      <c r="N47" s="20"/>
      <c r="O47" s="20"/>
      <c r="P47" s="20"/>
      <c r="Q47" s="52"/>
    </row>
    <row r="48" spans="1:17" ht="13.5" thickBot="1">
      <c r="A48" s="31"/>
      <c r="B48" s="32" t="s">
        <v>21</v>
      </c>
      <c r="C48" s="33">
        <f>'Week 3'!L24+C46</f>
        <v>9</v>
      </c>
      <c r="D48" s="34"/>
      <c r="E48" s="35"/>
      <c r="F48" s="35"/>
      <c r="G48" s="35"/>
      <c r="H48" s="36"/>
      <c r="I48" s="45"/>
      <c r="J48" s="31"/>
      <c r="K48" s="32" t="s">
        <v>21</v>
      </c>
      <c r="L48" s="33">
        <f>'Week 3'!C96+L46</f>
        <v>7</v>
      </c>
      <c r="M48" s="34"/>
      <c r="N48" s="35"/>
      <c r="O48" s="35"/>
      <c r="P48" s="35"/>
      <c r="Q48" s="36"/>
    </row>
    <row r="50" spans="1:18" ht="13.5" thickBot="1"/>
    <row r="51" spans="1:18" s="3" customFormat="1" ht="18">
      <c r="A51" s="75" t="s">
        <v>92</v>
      </c>
      <c r="B51" s="72"/>
      <c r="C51" s="71"/>
      <c r="D51" s="72"/>
      <c r="E51" s="71" t="s">
        <v>38</v>
      </c>
      <c r="F51" s="72"/>
      <c r="G51" s="37" t="s">
        <v>10</v>
      </c>
      <c r="H51" s="15"/>
      <c r="I51" s="4"/>
      <c r="J51" s="73" t="s">
        <v>98</v>
      </c>
      <c r="K51" s="74"/>
      <c r="L51" s="71"/>
      <c r="M51" s="72"/>
      <c r="N51" s="71" t="s">
        <v>39</v>
      </c>
      <c r="O51" s="72"/>
      <c r="P51" s="37" t="s">
        <v>9</v>
      </c>
      <c r="Q51" s="15"/>
    </row>
    <row r="52" spans="1:18" s="2" customFormat="1" ht="25.5">
      <c r="A52" s="41" t="s">
        <v>23</v>
      </c>
      <c r="B52" s="14" t="s">
        <v>22</v>
      </c>
      <c r="C52" s="13" t="s">
        <v>1</v>
      </c>
      <c r="D52" s="13" t="s">
        <v>2</v>
      </c>
      <c r="E52" s="13" t="s">
        <v>3</v>
      </c>
      <c r="F52" s="13" t="s">
        <v>32</v>
      </c>
      <c r="G52" s="13" t="s">
        <v>25</v>
      </c>
      <c r="H52" s="17" t="s">
        <v>24</v>
      </c>
      <c r="I52" s="5"/>
      <c r="J52" s="41" t="s">
        <v>23</v>
      </c>
      <c r="K52" s="14" t="s">
        <v>22</v>
      </c>
      <c r="L52" s="13" t="s">
        <v>1</v>
      </c>
      <c r="M52" s="13" t="s">
        <v>2</v>
      </c>
      <c r="N52" s="13" t="s">
        <v>3</v>
      </c>
      <c r="O52" s="13" t="s">
        <v>32</v>
      </c>
      <c r="P52" s="13" t="s">
        <v>25</v>
      </c>
      <c r="Q52" s="17" t="s">
        <v>24</v>
      </c>
    </row>
    <row r="53" spans="1:18">
      <c r="A53" s="28">
        <f>'Week 3'!H5</f>
        <v>100</v>
      </c>
      <c r="B53" s="42" t="s">
        <v>52</v>
      </c>
      <c r="C53" s="20">
        <v>109</v>
      </c>
      <c r="D53" s="20">
        <v>136</v>
      </c>
      <c r="E53" s="20">
        <v>123</v>
      </c>
      <c r="F53" s="20">
        <f t="shared" ref="F53:F54" si="28">SUM(C53:E53)</f>
        <v>368</v>
      </c>
      <c r="G53" s="25">
        <f t="shared" ref="G53:G54" si="29">INT(AVERAGE(C53:E53))</f>
        <v>122</v>
      </c>
      <c r="H53" s="21">
        <f>INT(AVERAGE('Week 1'!L29:N29,'Week 2'!L101:N101,'Week 3'!C5:E5,C53:E53))</f>
        <v>105</v>
      </c>
      <c r="I53" s="6"/>
      <c r="J53" s="28">
        <f>'Week 3'!Q101</f>
        <v>130</v>
      </c>
      <c r="K53" s="1" t="s">
        <v>4</v>
      </c>
      <c r="L53" s="6"/>
      <c r="M53" s="6"/>
      <c r="N53" s="6"/>
      <c r="O53" s="25"/>
      <c r="P53" s="25"/>
      <c r="Q53" s="21">
        <f>INT(AVERAGE('Week 1'!C77:E77,'Week 2'!C5:E5,'Week 3'!L101:N101,L53:N53))</f>
        <v>130</v>
      </c>
      <c r="R53" s="6"/>
    </row>
    <row r="54" spans="1:18">
      <c r="A54" s="28">
        <f>'Week 3'!H6</f>
        <v>145</v>
      </c>
      <c r="B54" s="9" t="s">
        <v>5</v>
      </c>
      <c r="C54" s="20">
        <v>203</v>
      </c>
      <c r="D54" s="20">
        <v>173</v>
      </c>
      <c r="E54" s="20">
        <v>187</v>
      </c>
      <c r="F54" s="20">
        <f t="shared" si="28"/>
        <v>563</v>
      </c>
      <c r="G54" s="25">
        <f t="shared" si="29"/>
        <v>187</v>
      </c>
      <c r="H54" s="21">
        <f>INT(AVERAGE('Week 1'!L30:N30,'Week 2'!L102:N102,'Week 3'!C6:E6,C54:E54))</f>
        <v>155</v>
      </c>
      <c r="I54" s="6"/>
      <c r="J54" s="28">
        <f>'Week 3'!Q102</f>
        <v>187</v>
      </c>
      <c r="K54" s="1" t="s">
        <v>40</v>
      </c>
      <c r="L54" s="6"/>
      <c r="M54" s="6"/>
      <c r="N54" s="6"/>
      <c r="O54" s="25"/>
      <c r="P54" s="25"/>
      <c r="Q54" s="21">
        <f>INT(AVERAGE('Week 1'!C78:E78,'Week 2'!C6:E6,'Week 3'!L102:N102,L54:N54))</f>
        <v>187</v>
      </c>
      <c r="R54" s="6"/>
    </row>
    <row r="55" spans="1:18">
      <c r="A55" s="28">
        <f>'Week 3'!H7</f>
        <v>158</v>
      </c>
      <c r="B55" s="9" t="s">
        <v>41</v>
      </c>
      <c r="C55" s="20">
        <v>152</v>
      </c>
      <c r="D55" s="20">
        <v>160</v>
      </c>
      <c r="E55" s="20">
        <v>171</v>
      </c>
      <c r="F55" s="20">
        <f>SUM(C55:E55)</f>
        <v>483</v>
      </c>
      <c r="G55" s="25">
        <f>INT(AVERAGE(C55:E55))</f>
        <v>161</v>
      </c>
      <c r="H55" s="21">
        <f>INT(AVERAGE('Week 1'!L31:N31,'Week 2'!L103:N103,'Week 3'!C7:E7,C55:E55))</f>
        <v>158</v>
      </c>
      <c r="I55" s="6"/>
      <c r="J55" s="28">
        <f>'Week 3'!Q103</f>
        <v>171</v>
      </c>
      <c r="K55" s="9" t="s">
        <v>49</v>
      </c>
      <c r="L55" s="6">
        <v>138</v>
      </c>
      <c r="M55" s="6">
        <v>203</v>
      </c>
      <c r="N55" s="6">
        <v>125</v>
      </c>
      <c r="O55" s="25">
        <f>SUM(L55:N55)</f>
        <v>466</v>
      </c>
      <c r="P55" s="25">
        <f>INT(AVERAGE(L55:N55))</f>
        <v>155</v>
      </c>
      <c r="Q55" s="21">
        <f>INT(AVERAGE('Week 1'!C79:E79,'Week 2'!C7:E7,'Week 3'!L103:N103,L55:N55))</f>
        <v>167</v>
      </c>
      <c r="R55" s="6"/>
    </row>
    <row r="56" spans="1:18">
      <c r="A56" s="18"/>
      <c r="B56" s="9"/>
      <c r="C56" s="20"/>
      <c r="D56" s="20"/>
      <c r="E56" s="20"/>
      <c r="F56" s="20"/>
      <c r="G56" s="25"/>
      <c r="H56" s="21"/>
      <c r="I56" s="6"/>
      <c r="J56" s="28"/>
      <c r="K56" s="9" t="s">
        <v>102</v>
      </c>
      <c r="L56" s="6">
        <v>120</v>
      </c>
      <c r="M56" s="6">
        <v>120</v>
      </c>
      <c r="N56" s="6">
        <v>120</v>
      </c>
      <c r="O56" s="25">
        <f>SUM(L56:N56)</f>
        <v>360</v>
      </c>
      <c r="P56" s="25"/>
      <c r="Q56" s="21"/>
      <c r="R56" s="6"/>
    </row>
    <row r="57" spans="1:18">
      <c r="A57" s="18"/>
      <c r="B57" s="9"/>
      <c r="C57" s="20"/>
      <c r="D57" s="20"/>
      <c r="E57" s="20"/>
      <c r="F57" s="20"/>
      <c r="G57" s="25"/>
      <c r="H57" s="21"/>
      <c r="J57" s="28"/>
      <c r="K57" s="9" t="s">
        <v>103</v>
      </c>
      <c r="L57" s="6">
        <v>203</v>
      </c>
      <c r="M57" s="6">
        <v>186</v>
      </c>
      <c r="N57" s="6">
        <v>236</v>
      </c>
      <c r="O57" s="25">
        <f>SUM(L57:N57)</f>
        <v>625</v>
      </c>
      <c r="P57" s="25">
        <f>INT(AVERAGE(L57:N57))</f>
        <v>208</v>
      </c>
      <c r="Q57" s="21">
        <f>P57</f>
        <v>208</v>
      </c>
    </row>
    <row r="58" spans="1:18">
      <c r="A58" s="18"/>
      <c r="B58" s="19"/>
      <c r="C58" s="20"/>
      <c r="D58" s="20"/>
      <c r="E58" s="20"/>
      <c r="F58" s="20"/>
      <c r="G58" s="20"/>
      <c r="H58" s="21"/>
      <c r="J58" s="18"/>
      <c r="Q58" s="21"/>
    </row>
    <row r="59" spans="1:18">
      <c r="A59" s="23"/>
      <c r="B59" s="24" t="s">
        <v>17</v>
      </c>
      <c r="C59" s="25">
        <f>SUM(C53:C57)</f>
        <v>464</v>
      </c>
      <c r="D59" s="25">
        <f>SUM(D53:D57)</f>
        <v>469</v>
      </c>
      <c r="E59" s="25">
        <f>SUM(E53:E57)</f>
        <v>481</v>
      </c>
      <c r="F59" s="25">
        <f>SUM(F53:F57)</f>
        <v>1414</v>
      </c>
      <c r="G59" s="25"/>
      <c r="H59" s="26"/>
      <c r="J59" s="23"/>
      <c r="K59" s="24" t="s">
        <v>17</v>
      </c>
      <c r="L59" s="25">
        <f>SUM(L53:L57)</f>
        <v>461</v>
      </c>
      <c r="M59" s="25">
        <f t="shared" ref="M59:N59" si="30">SUM(M53:M57)</f>
        <v>509</v>
      </c>
      <c r="N59" s="25">
        <f t="shared" si="30"/>
        <v>481</v>
      </c>
      <c r="O59" s="25">
        <f>SUM(O53:O57)</f>
        <v>1451</v>
      </c>
      <c r="P59" s="25"/>
      <c r="Q59" s="26"/>
    </row>
    <row r="60" spans="1:18">
      <c r="A60" s="23"/>
      <c r="B60" s="19"/>
      <c r="C60" s="25"/>
      <c r="D60" s="25"/>
      <c r="E60" s="25"/>
      <c r="F60" s="25"/>
      <c r="G60" s="25"/>
      <c r="H60" s="21"/>
      <c r="J60" s="23"/>
      <c r="K60" s="19"/>
      <c r="L60" s="25"/>
      <c r="M60" s="25"/>
      <c r="N60" s="25"/>
      <c r="O60" s="25"/>
      <c r="P60" s="25"/>
      <c r="Q60" s="21"/>
    </row>
    <row r="61" spans="1:18">
      <c r="A61" s="23"/>
      <c r="B61" s="19"/>
      <c r="C61" s="20"/>
      <c r="D61" s="20"/>
      <c r="E61" s="20"/>
      <c r="F61" s="20"/>
      <c r="G61" s="20"/>
      <c r="H61" s="52"/>
      <c r="J61" s="23"/>
      <c r="K61" s="19"/>
      <c r="L61" s="20"/>
      <c r="M61" s="20"/>
      <c r="N61" s="20"/>
      <c r="O61" s="20"/>
      <c r="P61" s="20"/>
      <c r="Q61" s="52"/>
    </row>
    <row r="62" spans="1:18" s="2" customFormat="1" ht="25.5">
      <c r="A62" s="16" t="s">
        <v>16</v>
      </c>
      <c r="B62" s="14" t="s">
        <v>22</v>
      </c>
      <c r="C62" s="13" t="s">
        <v>1</v>
      </c>
      <c r="D62" s="13" t="s">
        <v>2</v>
      </c>
      <c r="E62" s="13" t="s">
        <v>3</v>
      </c>
      <c r="F62" s="13" t="s">
        <v>33</v>
      </c>
      <c r="G62" s="13" t="s">
        <v>18</v>
      </c>
      <c r="H62" s="50"/>
      <c r="I62" s="5"/>
      <c r="J62" s="16" t="s">
        <v>16</v>
      </c>
      <c r="K62" s="14" t="s">
        <v>22</v>
      </c>
      <c r="L62" s="13" t="s">
        <v>1</v>
      </c>
      <c r="M62" s="13" t="s">
        <v>2</v>
      </c>
      <c r="N62" s="13" t="s">
        <v>3</v>
      </c>
      <c r="O62" s="13" t="s">
        <v>33</v>
      </c>
      <c r="P62" s="13" t="s">
        <v>18</v>
      </c>
      <c r="Q62" s="50"/>
    </row>
    <row r="63" spans="1:18">
      <c r="A63" s="28">
        <f>IF(A53&gt;=200, "0", 200-A53)</f>
        <v>100</v>
      </c>
      <c r="B63" s="42" t="s">
        <v>52</v>
      </c>
      <c r="C63" s="25">
        <f>$A63+C53</f>
        <v>209</v>
      </c>
      <c r="D63" s="25">
        <f t="shared" ref="D63:E65" si="31">$A63+D53</f>
        <v>236</v>
      </c>
      <c r="E63" s="25">
        <f t="shared" si="31"/>
        <v>223</v>
      </c>
      <c r="F63" s="25">
        <f>SUM(C63:E63)</f>
        <v>668</v>
      </c>
      <c r="G63" s="25">
        <f>IF(H53&gt;=200, "0", 200-H53)</f>
        <v>95</v>
      </c>
      <c r="H63" s="52"/>
      <c r="J63" s="28">
        <f>IF(J53&gt;=200, "0", 200-J53)</f>
        <v>70</v>
      </c>
      <c r="K63" s="9" t="s">
        <v>102</v>
      </c>
      <c r="L63" s="25">
        <f>$J63+L56</f>
        <v>190</v>
      </c>
      <c r="M63" s="25">
        <f t="shared" ref="M63:M64" si="32">$J63+M56</f>
        <v>190</v>
      </c>
      <c r="N63" s="25">
        <f>$J63+N56</f>
        <v>190</v>
      </c>
      <c r="O63" s="25">
        <f>SUM(L63:N63)</f>
        <v>570</v>
      </c>
      <c r="P63" s="25">
        <f>IF(Q53&gt;=200, "0", 200-Q53)</f>
        <v>70</v>
      </c>
      <c r="Q63" s="43"/>
    </row>
    <row r="64" spans="1:18">
      <c r="A64" s="28">
        <f>IF(A54&gt;=200, "0", 200-A54)</f>
        <v>55</v>
      </c>
      <c r="B64" s="9" t="s">
        <v>5</v>
      </c>
      <c r="C64" s="25">
        <f>$A64+C54</f>
        <v>258</v>
      </c>
      <c r="D64" s="25">
        <f t="shared" si="31"/>
        <v>228</v>
      </c>
      <c r="E64" s="25">
        <f t="shared" si="31"/>
        <v>242</v>
      </c>
      <c r="F64" s="25">
        <f t="shared" ref="F64:F65" si="33">SUM(C64:E64)</f>
        <v>728</v>
      </c>
      <c r="G64" s="25">
        <f>IF(H54&gt;=200, "0", 200-H54)</f>
        <v>45</v>
      </c>
      <c r="H64" s="52"/>
      <c r="J64" s="28" t="str">
        <f>IF(Q57&gt;=200, "0", 200-Q57)</f>
        <v>0</v>
      </c>
      <c r="K64" s="9" t="s">
        <v>103</v>
      </c>
      <c r="L64" s="25">
        <f>$J64+L57</f>
        <v>203</v>
      </c>
      <c r="M64" s="25">
        <f t="shared" si="32"/>
        <v>186</v>
      </c>
      <c r="N64" s="25">
        <f>$J64+N57</f>
        <v>236</v>
      </c>
      <c r="O64" s="25">
        <f t="shared" ref="O64:O65" si="34">SUM(L64:N64)</f>
        <v>625</v>
      </c>
      <c r="P64" s="25" t="str">
        <f>IF(Q57&gt;=200, "0", 200-Q57)</f>
        <v>0</v>
      </c>
      <c r="Q64" s="43"/>
    </row>
    <row r="65" spans="1:17">
      <c r="A65" s="28">
        <f>IF(A55&gt;=200, "0", 200-A55)</f>
        <v>42</v>
      </c>
      <c r="B65" s="9" t="s">
        <v>41</v>
      </c>
      <c r="C65" s="25">
        <f>$A65+C55</f>
        <v>194</v>
      </c>
      <c r="D65" s="25">
        <f>$A65+D55</f>
        <v>202</v>
      </c>
      <c r="E65" s="25">
        <f t="shared" si="31"/>
        <v>213</v>
      </c>
      <c r="F65" s="25">
        <f t="shared" si="33"/>
        <v>609</v>
      </c>
      <c r="G65" s="25">
        <f>IF(H55&gt;=200, "0", 200-H55)</f>
        <v>42</v>
      </c>
      <c r="H65" s="52"/>
      <c r="J65" s="28">
        <f>IF(J55&gt;=200, "0", 200-J55)</f>
        <v>29</v>
      </c>
      <c r="K65" s="9" t="s">
        <v>49</v>
      </c>
      <c r="L65" s="25">
        <f>$J65+L55</f>
        <v>167</v>
      </c>
      <c r="M65" s="25">
        <f t="shared" ref="M65" si="35">$J65+M55</f>
        <v>232</v>
      </c>
      <c r="N65" s="25">
        <f>$J65+N55</f>
        <v>154</v>
      </c>
      <c r="O65" s="25">
        <f t="shared" si="34"/>
        <v>553</v>
      </c>
      <c r="P65" s="25">
        <f>IF(Q55&gt;=200, "0", 200-Q55)</f>
        <v>33</v>
      </c>
      <c r="Q65" s="43"/>
    </row>
    <row r="66" spans="1:17">
      <c r="A66" s="28"/>
      <c r="C66" s="25"/>
      <c r="D66" s="25"/>
      <c r="E66" s="25"/>
      <c r="F66" s="25"/>
      <c r="G66" s="25"/>
      <c r="H66" s="52"/>
      <c r="J66" s="28"/>
      <c r="L66" s="25"/>
      <c r="M66" s="25"/>
      <c r="N66" s="25"/>
      <c r="O66" s="25"/>
      <c r="P66" s="25"/>
      <c r="Q66" s="43"/>
    </row>
    <row r="67" spans="1:17">
      <c r="A67" s="23"/>
      <c r="B67" s="19"/>
      <c r="C67" s="20"/>
      <c r="D67" s="20"/>
      <c r="E67" s="20"/>
      <c r="F67" s="20"/>
      <c r="G67" s="20"/>
      <c r="H67" s="52"/>
      <c r="J67" s="23"/>
      <c r="K67" s="19"/>
      <c r="L67" s="20"/>
      <c r="M67" s="20"/>
      <c r="N67" s="20"/>
      <c r="O67" s="20"/>
      <c r="P67" s="20"/>
      <c r="Q67" s="52"/>
    </row>
    <row r="68" spans="1:17">
      <c r="A68" s="23"/>
      <c r="B68" s="29" t="s">
        <v>19</v>
      </c>
      <c r="C68" s="25">
        <f>SUM(C63:C67)</f>
        <v>661</v>
      </c>
      <c r="D68" s="25">
        <f t="shared" ref="D68:E68" si="36">SUM(D63:D67)</f>
        <v>666</v>
      </c>
      <c r="E68" s="25">
        <f t="shared" si="36"/>
        <v>678</v>
      </c>
      <c r="F68" s="25">
        <f>SUM(F63:F67)</f>
        <v>2005</v>
      </c>
      <c r="G68" s="25"/>
      <c r="H68" s="52"/>
      <c r="J68" s="23"/>
      <c r="K68" s="29" t="s">
        <v>19</v>
      </c>
      <c r="L68" s="25">
        <f>SUM(L63:L67)</f>
        <v>560</v>
      </c>
      <c r="M68" s="25">
        <f t="shared" ref="M68:O68" si="37">SUM(M63:M67)</f>
        <v>608</v>
      </c>
      <c r="N68" s="25">
        <f t="shared" si="37"/>
        <v>580</v>
      </c>
      <c r="O68" s="25">
        <f t="shared" si="37"/>
        <v>1748</v>
      </c>
      <c r="P68" s="25"/>
      <c r="Q68" s="52"/>
    </row>
    <row r="69" spans="1:17">
      <c r="A69" s="23"/>
      <c r="B69" s="19"/>
      <c r="C69" s="20" t="str">
        <f>IF(C68&gt;L68,"Won", IF(C68&lt;L68,"Lost","Tied"))</f>
        <v>Won</v>
      </c>
      <c r="D69" s="20" t="str">
        <f>IF(D68&gt;M68,"Won", IF(D68&lt;M68,"Lost","Tied"))</f>
        <v>Won</v>
      </c>
      <c r="E69" s="20" t="str">
        <f>IF(E68&gt;N68,"Won", IF(E68&lt;N68,"Lost","Tied"))</f>
        <v>Won</v>
      </c>
      <c r="F69" s="20" t="str">
        <f>IF(F68&gt;O68,"Won", IF(F68&lt;O68,"Lost","Tied"))</f>
        <v>Won</v>
      </c>
      <c r="G69" s="20"/>
      <c r="H69" s="26"/>
      <c r="J69" s="23"/>
      <c r="K69" s="19"/>
      <c r="L69" s="20" t="str">
        <f>IF(L68&gt;C68,"Won", IF(L68&lt;C68,"Lost","Tied"))</f>
        <v>Lost</v>
      </c>
      <c r="M69" s="20" t="str">
        <f>IF(M68&gt;D68,"Won", IF(M68&lt;D68,"Lost","Tied"))</f>
        <v>Lost</v>
      </c>
      <c r="N69" s="20" t="str">
        <f>IF(N68&gt;E68,"Won", IF(N68&lt;E68,"Lost","Tied"))</f>
        <v>Lost</v>
      </c>
      <c r="O69" s="20" t="str">
        <f>IF(O68&gt;F68,"Won", IF(O68&lt;F68,"Lost","Tied"))</f>
        <v>Lost</v>
      </c>
      <c r="P69" s="20"/>
      <c r="Q69" s="26"/>
    </row>
    <row r="70" spans="1:17">
      <c r="A70" s="23"/>
      <c r="B70" s="24" t="s">
        <v>20</v>
      </c>
      <c r="C70" s="30">
        <f>SUM((IF(C69="Won", "1", IF(C69="Tied", "0.5","0"))), (IF(D69="Won", "1", IF(D69="Tied", "0.5","0"))), (IF(E69="Won", "1", IF(E69="Tied", "0.5","0"))), (IF(F69="Won", "1", IF(F69="Tied", "0.5","0"))))</f>
        <v>4</v>
      </c>
      <c r="D70" s="20"/>
      <c r="E70" s="20"/>
      <c r="F70" s="20"/>
      <c r="G70" s="20"/>
      <c r="H70" s="52"/>
      <c r="I70" s="45"/>
      <c r="J70" s="23"/>
      <c r="K70" s="24" t="s">
        <v>20</v>
      </c>
      <c r="L70" s="30">
        <f>SUM((IF(L69="Won", "1", IF(L69="Tied", "0.5","0"))), (IF(M69="Won", "1", IF(M69="Tied", "0.5","0"))), (IF(N69="Won", "1", IF(N69="Tied", "0.5","0"))), (IF(O69="Won", "1", IF(O69="Tied", "0.5","0"))))</f>
        <v>0</v>
      </c>
      <c r="M70" s="20"/>
      <c r="N70" s="20"/>
      <c r="O70" s="20"/>
      <c r="P70" s="20"/>
      <c r="Q70" s="52"/>
    </row>
    <row r="71" spans="1:17">
      <c r="A71" s="23"/>
      <c r="B71" s="19"/>
      <c r="C71" s="20"/>
      <c r="D71" s="20"/>
      <c r="E71" s="20"/>
      <c r="F71" s="20"/>
      <c r="G71" s="20"/>
      <c r="H71" s="52"/>
      <c r="J71" s="23"/>
      <c r="K71" s="19"/>
      <c r="L71" s="20"/>
      <c r="M71" s="20"/>
      <c r="N71" s="20"/>
      <c r="O71" s="20"/>
      <c r="P71" s="20"/>
      <c r="Q71" s="52"/>
    </row>
    <row r="72" spans="1:17" ht="13.5" thickBot="1">
      <c r="A72" s="31"/>
      <c r="B72" s="32" t="s">
        <v>21</v>
      </c>
      <c r="C72" s="33">
        <f>'Week 3'!C24+C70</f>
        <v>12</v>
      </c>
      <c r="D72" s="34"/>
      <c r="E72" s="35"/>
      <c r="F72" s="35"/>
      <c r="G72" s="35"/>
      <c r="H72" s="36"/>
      <c r="I72" s="45"/>
      <c r="J72" s="31"/>
      <c r="K72" s="32" t="s">
        <v>21</v>
      </c>
      <c r="L72" s="33">
        <f>'Week 3'!L120+L70</f>
        <v>9</v>
      </c>
      <c r="M72" s="34"/>
      <c r="N72" s="35"/>
      <c r="O72" s="35"/>
      <c r="P72" s="35"/>
      <c r="Q72" s="36"/>
    </row>
    <row r="74" spans="1:17" ht="13.5" thickBot="1"/>
    <row r="75" spans="1:17" ht="18">
      <c r="A75" s="73" t="s">
        <v>78</v>
      </c>
      <c r="B75" s="76"/>
      <c r="C75" s="71"/>
      <c r="D75" s="72"/>
      <c r="E75" s="71" t="s">
        <v>69</v>
      </c>
      <c r="F75" s="72"/>
      <c r="G75" s="46" t="s">
        <v>14</v>
      </c>
      <c r="H75" s="15"/>
      <c r="I75" s="3"/>
      <c r="J75" s="73" t="s">
        <v>97</v>
      </c>
      <c r="K75" s="74"/>
      <c r="L75" s="72"/>
      <c r="M75" s="72"/>
      <c r="N75" s="71" t="s">
        <v>70</v>
      </c>
      <c r="O75" s="72"/>
      <c r="P75" s="46" t="s">
        <v>82</v>
      </c>
      <c r="Q75" s="15"/>
    </row>
    <row r="76" spans="1:17" ht="25.5">
      <c r="A76" s="41" t="s">
        <v>23</v>
      </c>
      <c r="B76" s="14" t="s">
        <v>22</v>
      </c>
      <c r="C76" s="13" t="s">
        <v>1</v>
      </c>
      <c r="D76" s="13" t="s">
        <v>2</v>
      </c>
      <c r="E76" s="13" t="s">
        <v>3</v>
      </c>
      <c r="F76" s="13" t="s">
        <v>32</v>
      </c>
      <c r="G76" s="13" t="s">
        <v>25</v>
      </c>
      <c r="H76" s="17" t="s">
        <v>24</v>
      </c>
      <c r="I76" s="2"/>
      <c r="J76" s="41" t="s">
        <v>23</v>
      </c>
      <c r="K76" s="14" t="s">
        <v>22</v>
      </c>
      <c r="L76" s="13" t="s">
        <v>1</v>
      </c>
      <c r="M76" s="13" t="s">
        <v>2</v>
      </c>
      <c r="N76" s="13" t="s">
        <v>3</v>
      </c>
      <c r="O76" s="13" t="s">
        <v>32</v>
      </c>
      <c r="P76" s="13" t="s">
        <v>25</v>
      </c>
      <c r="Q76" s="17" t="s">
        <v>24</v>
      </c>
    </row>
    <row r="77" spans="1:17">
      <c r="A77" s="28">
        <f>'Week 3'!Q29</f>
        <v>119</v>
      </c>
      <c r="B77" s="9" t="s">
        <v>48</v>
      </c>
      <c r="C77" s="20">
        <v>139</v>
      </c>
      <c r="D77" s="20">
        <v>138</v>
      </c>
      <c r="E77" s="20">
        <v>117</v>
      </c>
      <c r="F77" s="20">
        <f t="shared" ref="F77" si="38">SUM(C77:E77)</f>
        <v>394</v>
      </c>
      <c r="G77" s="25">
        <f>INT(AVERAGE(C77:E77))</f>
        <v>131</v>
      </c>
      <c r="H77" s="21">
        <f>INT(AVERAGE('Week 1'!L77:N77,'Week 2'!C101:E101,'Week 3'!L29:N29,C77:E77))</f>
        <v>123</v>
      </c>
      <c r="I77" s="6"/>
      <c r="J77" s="28">
        <f>'Week 3'!H101</f>
        <v>129</v>
      </c>
      <c r="K77" s="9" t="s">
        <v>43</v>
      </c>
      <c r="L77" s="6">
        <v>95</v>
      </c>
      <c r="M77" s="6">
        <v>112</v>
      </c>
      <c r="N77" s="6">
        <v>157</v>
      </c>
      <c r="O77" s="25">
        <f t="shared" ref="O77:O78" si="39">SUM(L77:N77)</f>
        <v>364</v>
      </c>
      <c r="P77" s="25">
        <f t="shared" ref="P77:P79" si="40">INT(AVERAGE(L77:N77))</f>
        <v>121</v>
      </c>
      <c r="Q77" s="21">
        <f>INT(AVERAGE('Week 1'!L53:N53,'Week 2'!L29:N29,'Week 3'!C101:E101,L77:N77))</f>
        <v>127</v>
      </c>
    </row>
    <row r="78" spans="1:17">
      <c r="A78" s="28">
        <f>'Week 3'!Q30</f>
        <v>122</v>
      </c>
      <c r="B78" s="1" t="s">
        <v>81</v>
      </c>
      <c r="C78" s="20"/>
      <c r="D78" s="20"/>
      <c r="E78" s="20"/>
      <c r="F78" s="20"/>
      <c r="G78" s="25"/>
      <c r="H78" s="21">
        <f>INT(AVERAGE('Week 1'!L78:N78,'Week 2'!C102:E102,'Week 3'!L30:N30,C78:E78))</f>
        <v>122</v>
      </c>
      <c r="I78" s="6"/>
      <c r="J78" s="28">
        <f>'Week 3'!H102</f>
        <v>145</v>
      </c>
      <c r="K78" s="9" t="s">
        <v>56</v>
      </c>
      <c r="L78" s="6">
        <v>97</v>
      </c>
      <c r="M78" s="6">
        <v>118</v>
      </c>
      <c r="N78" s="6">
        <v>108</v>
      </c>
      <c r="O78" s="25">
        <f t="shared" si="39"/>
        <v>323</v>
      </c>
      <c r="P78" s="25">
        <f t="shared" si="40"/>
        <v>107</v>
      </c>
      <c r="Q78" s="21">
        <f>INT(AVERAGE('Week 1'!L54:N54,'Week 2'!L30:N30,'Week 3'!C102:E102,L78:N78))</f>
        <v>136</v>
      </c>
    </row>
    <row r="79" spans="1:17">
      <c r="A79" s="28">
        <f>'Week 3'!Q31</f>
        <v>163</v>
      </c>
      <c r="B79" s="9" t="s">
        <v>50</v>
      </c>
      <c r="C79" s="20">
        <v>145</v>
      </c>
      <c r="D79" s="20">
        <v>179</v>
      </c>
      <c r="E79" s="20">
        <v>212</v>
      </c>
      <c r="F79" s="20">
        <f t="shared" ref="F79" si="41">SUM(C79:E79)</f>
        <v>536</v>
      </c>
      <c r="G79" s="25">
        <f>INT(AVERAGE(C79:E79))</f>
        <v>178</v>
      </c>
      <c r="H79" s="21">
        <f>INT(AVERAGE('Week 1'!L79:N79,'Week 2'!C103:E103,'Week 3'!L31:N31,C79:E79))</f>
        <v>168</v>
      </c>
      <c r="I79" s="6"/>
      <c r="J79" s="28">
        <f>'Week 3'!H103</f>
        <v>109</v>
      </c>
      <c r="K79" s="9" t="s">
        <v>57</v>
      </c>
      <c r="L79" s="6">
        <v>118</v>
      </c>
      <c r="M79" s="6">
        <v>92</v>
      </c>
      <c r="N79" s="6">
        <v>142</v>
      </c>
      <c r="O79" s="25">
        <f>SUM(L79:N79)</f>
        <v>352</v>
      </c>
      <c r="P79" s="25">
        <f t="shared" si="40"/>
        <v>117</v>
      </c>
      <c r="Q79" s="21">
        <f>INT(AVERAGE('Week 1'!L55:N55,'Week 2'!L31:N31,'Week 3'!C103:E103,L79:N79))</f>
        <v>111</v>
      </c>
    </row>
    <row r="80" spans="1:17">
      <c r="A80" s="28">
        <f>'Week 3'!Q33</f>
        <v>131</v>
      </c>
      <c r="B80" s="9" t="s">
        <v>59</v>
      </c>
      <c r="D80" s="20">
        <v>156</v>
      </c>
      <c r="E80" s="20">
        <v>142</v>
      </c>
      <c r="F80" s="20">
        <f>SUM(C80:E80)</f>
        <v>298</v>
      </c>
      <c r="G80" s="25">
        <f>INT(AVERAGE(C80:E80))</f>
        <v>149</v>
      </c>
      <c r="H80" s="21">
        <f>INT(AVERAGE('Week 1'!C57:E57,'Week 2'!C80:E80,'Week 3'!L33:N33,C80:E80))</f>
        <v>134</v>
      </c>
      <c r="I80" s="6"/>
      <c r="J80" s="18"/>
      <c r="K80" s="9"/>
      <c r="L80" s="6"/>
      <c r="M80" s="6"/>
      <c r="N80" s="6"/>
      <c r="O80" s="25"/>
      <c r="P80" s="25"/>
      <c r="Q80" s="21"/>
    </row>
    <row r="81" spans="1:17">
      <c r="A81" s="18"/>
      <c r="B81" s="9" t="s">
        <v>79</v>
      </c>
      <c r="C81" s="25">
        <v>112</v>
      </c>
      <c r="F81" s="25">
        <f>SUM(C81:E81)</f>
        <v>112</v>
      </c>
      <c r="G81" s="25"/>
      <c r="H81" s="21"/>
      <c r="J81" s="18"/>
      <c r="K81" s="9"/>
      <c r="L81" s="6"/>
      <c r="M81" s="6"/>
      <c r="N81" s="6"/>
      <c r="O81" s="25"/>
      <c r="P81" s="25"/>
      <c r="Q81" s="21"/>
    </row>
    <row r="82" spans="1:17">
      <c r="A82" s="18"/>
      <c r="B82" s="1"/>
      <c r="C82" s="20"/>
      <c r="D82" s="20"/>
      <c r="E82" s="20"/>
      <c r="F82" s="20"/>
      <c r="G82" s="20"/>
      <c r="H82" s="21"/>
      <c r="J82" s="38"/>
      <c r="Q82" s="21"/>
    </row>
    <row r="83" spans="1:17">
      <c r="A83" s="23"/>
      <c r="B83" s="24" t="s">
        <v>17</v>
      </c>
      <c r="C83" s="25">
        <f t="shared" ref="C83" si="42">SUM(C77:C81)</f>
        <v>396</v>
      </c>
      <c r="D83" s="25">
        <f>SUM(D77:D81)</f>
        <v>473</v>
      </c>
      <c r="E83" s="25">
        <f>SUM(E77:E81)</f>
        <v>471</v>
      </c>
      <c r="F83" s="25">
        <f>SUM(F77:F81)</f>
        <v>1340</v>
      </c>
      <c r="G83" s="25"/>
      <c r="H83" s="26"/>
      <c r="J83" s="23"/>
      <c r="K83" s="24" t="s">
        <v>17</v>
      </c>
      <c r="L83" s="25">
        <f>SUM(L77:L81)</f>
        <v>310</v>
      </c>
      <c r="M83" s="25">
        <f t="shared" ref="M83:O83" si="43">SUM(M77:M81)</f>
        <v>322</v>
      </c>
      <c r="N83" s="25">
        <f t="shared" si="43"/>
        <v>407</v>
      </c>
      <c r="O83" s="25">
        <f t="shared" si="43"/>
        <v>1039</v>
      </c>
      <c r="P83" s="25"/>
      <c r="Q83" s="26"/>
    </row>
    <row r="84" spans="1:17">
      <c r="A84" s="23"/>
      <c r="B84" s="19"/>
      <c r="C84" s="25"/>
      <c r="D84" s="25"/>
      <c r="E84" s="25"/>
      <c r="F84" s="25"/>
      <c r="G84" s="25"/>
      <c r="H84" s="21"/>
      <c r="J84" s="23"/>
      <c r="K84" s="19"/>
      <c r="L84" s="25"/>
      <c r="M84" s="25"/>
      <c r="N84" s="25"/>
      <c r="O84" s="25"/>
      <c r="P84" s="25"/>
      <c r="Q84" s="21"/>
    </row>
    <row r="85" spans="1:17">
      <c r="A85" s="23"/>
      <c r="B85" s="19"/>
      <c r="C85" s="20"/>
      <c r="D85" s="20"/>
      <c r="E85" s="20"/>
      <c r="F85" s="20"/>
      <c r="G85" s="20"/>
      <c r="H85" s="52"/>
      <c r="J85" s="23"/>
      <c r="K85" s="19"/>
      <c r="L85" s="20"/>
      <c r="M85" s="20"/>
      <c r="N85" s="20"/>
      <c r="O85" s="20"/>
      <c r="P85" s="20"/>
      <c r="Q85" s="52"/>
    </row>
    <row r="86" spans="1:17" ht="25.5">
      <c r="A86" s="16" t="s">
        <v>16</v>
      </c>
      <c r="B86" s="14" t="s">
        <v>22</v>
      </c>
      <c r="C86" s="13" t="s">
        <v>1</v>
      </c>
      <c r="D86" s="13" t="s">
        <v>2</v>
      </c>
      <c r="E86" s="13" t="s">
        <v>3</v>
      </c>
      <c r="F86" s="13" t="s">
        <v>33</v>
      </c>
      <c r="G86" s="13" t="s">
        <v>18</v>
      </c>
      <c r="H86" s="50"/>
      <c r="I86" s="2"/>
      <c r="J86" s="16" t="s">
        <v>16</v>
      </c>
      <c r="K86" s="14" t="s">
        <v>22</v>
      </c>
      <c r="L86" s="13" t="s">
        <v>1</v>
      </c>
      <c r="M86" s="13" t="s">
        <v>2</v>
      </c>
      <c r="N86" s="13" t="s">
        <v>3</v>
      </c>
      <c r="O86" s="13" t="s">
        <v>33</v>
      </c>
      <c r="P86" s="13" t="s">
        <v>18</v>
      </c>
      <c r="Q86" s="50"/>
    </row>
    <row r="87" spans="1:17">
      <c r="A87" s="28">
        <f>IF(A77&gt;=200, "0", 200-A77)</f>
        <v>81</v>
      </c>
      <c r="B87" s="9" t="s">
        <v>48</v>
      </c>
      <c r="C87" s="25">
        <f>$A87+C77</f>
        <v>220</v>
      </c>
      <c r="D87" s="25">
        <f>$A87+D77</f>
        <v>219</v>
      </c>
      <c r="E87" s="25">
        <f t="shared" ref="E87" si="44">$A87+E77</f>
        <v>198</v>
      </c>
      <c r="F87" s="25">
        <f>SUM(C87:E87)</f>
        <v>637</v>
      </c>
      <c r="G87" s="25">
        <f>IF(H77&gt;=200, "0", 200-H77)</f>
        <v>77</v>
      </c>
      <c r="H87" s="52"/>
      <c r="J87" s="28">
        <f>IF(J77&gt;=200, "0", 200-J77)</f>
        <v>71</v>
      </c>
      <c r="K87" s="9" t="s">
        <v>43</v>
      </c>
      <c r="L87" s="25">
        <f>$J87+L77</f>
        <v>166</v>
      </c>
      <c r="M87" s="25">
        <f t="shared" ref="M87:N89" si="45">$J87+M77</f>
        <v>183</v>
      </c>
      <c r="N87" s="25">
        <f t="shared" si="45"/>
        <v>228</v>
      </c>
      <c r="O87" s="25">
        <f>SUM(L87:N87)</f>
        <v>577</v>
      </c>
      <c r="P87" s="25">
        <f>IF(Q77&gt;=200, "0", 200-Q77)</f>
        <v>73</v>
      </c>
      <c r="Q87" s="43"/>
    </row>
    <row r="88" spans="1:17">
      <c r="A88" s="28">
        <f>IF(A80&gt;=200, "0", 200-A80)</f>
        <v>69</v>
      </c>
      <c r="B88" s="9" t="s">
        <v>59</v>
      </c>
      <c r="C88" s="25">
        <f>(IF(A78&gt;=200, "0", 200-A78))+C81</f>
        <v>190</v>
      </c>
      <c r="D88" s="25">
        <f>$A88+D80</f>
        <v>225</v>
      </c>
      <c r="E88" s="25">
        <f>$A88+E80</f>
        <v>211</v>
      </c>
      <c r="F88" s="25">
        <f>SUM(C88:E88)</f>
        <v>626</v>
      </c>
      <c r="G88" s="25">
        <f>IF(H80&gt;=200, "0", 200-H80)</f>
        <v>66</v>
      </c>
      <c r="H88" s="52"/>
      <c r="J88" s="28">
        <f>IF(J78&gt;=200, "0", 200-J78)</f>
        <v>55</v>
      </c>
      <c r="K88" s="9" t="s">
        <v>56</v>
      </c>
      <c r="L88" s="25">
        <f>$J88+L78</f>
        <v>152</v>
      </c>
      <c r="M88" s="25">
        <f t="shared" si="45"/>
        <v>173</v>
      </c>
      <c r="N88" s="25">
        <f t="shared" si="45"/>
        <v>163</v>
      </c>
      <c r="O88" s="25">
        <f t="shared" ref="O88:O89" si="46">SUM(L88:N88)</f>
        <v>488</v>
      </c>
      <c r="P88" s="25">
        <f>IF(Q78&gt;=200, "0", 200-Q78)</f>
        <v>64</v>
      </c>
      <c r="Q88" s="43"/>
    </row>
    <row r="89" spans="1:17">
      <c r="A89" s="28">
        <f>IF(A79&gt;=200, "0", 200-A79)</f>
        <v>37</v>
      </c>
      <c r="B89" s="9" t="s">
        <v>50</v>
      </c>
      <c r="C89" s="25">
        <f>$A89+C79</f>
        <v>182</v>
      </c>
      <c r="D89" s="25">
        <f>$A89+D79</f>
        <v>216</v>
      </c>
      <c r="E89" s="25">
        <f>$A89+E79</f>
        <v>249</v>
      </c>
      <c r="F89" s="25">
        <f>SUM(C89:E89)</f>
        <v>647</v>
      </c>
      <c r="G89" s="25">
        <f>IF(H79&gt;=200, "0", 200-H79)</f>
        <v>32</v>
      </c>
      <c r="H89" s="52"/>
      <c r="J89" s="28">
        <f>IF(J79&gt;=200, "0", 200-J79)</f>
        <v>91</v>
      </c>
      <c r="K89" s="9" t="s">
        <v>57</v>
      </c>
      <c r="L89" s="25">
        <f>$J89+L79</f>
        <v>209</v>
      </c>
      <c r="M89" s="25">
        <f t="shared" si="45"/>
        <v>183</v>
      </c>
      <c r="N89" s="25">
        <f>$J89+N79</f>
        <v>233</v>
      </c>
      <c r="O89" s="25">
        <f t="shared" si="46"/>
        <v>625</v>
      </c>
      <c r="P89" s="25">
        <f>IF(Q79&gt;=200, "0", 200-Q79)</f>
        <v>89</v>
      </c>
      <c r="Q89" s="43"/>
    </row>
    <row r="90" spans="1:17">
      <c r="H90" s="52"/>
      <c r="J90" s="28"/>
      <c r="L90" s="25"/>
      <c r="M90" s="25"/>
      <c r="N90" s="25"/>
      <c r="O90" s="25"/>
      <c r="P90" s="25"/>
      <c r="Q90" s="43"/>
    </row>
    <row r="91" spans="1:17">
      <c r="A91" s="23"/>
      <c r="B91" s="19"/>
      <c r="C91" s="20"/>
      <c r="D91" s="20"/>
      <c r="E91" s="20"/>
      <c r="F91" s="20"/>
      <c r="G91" s="20"/>
      <c r="H91" s="52"/>
      <c r="J91" s="23"/>
      <c r="K91" s="19"/>
      <c r="L91" s="20"/>
      <c r="M91" s="20"/>
      <c r="N91" s="20"/>
      <c r="O91" s="20"/>
      <c r="P91" s="20"/>
      <c r="Q91" s="52"/>
    </row>
    <row r="92" spans="1:17">
      <c r="A92" s="23"/>
      <c r="B92" s="29" t="s">
        <v>19</v>
      </c>
      <c r="C92" s="25">
        <f>SUM(C87:C91)</f>
        <v>592</v>
      </c>
      <c r="D92" s="25">
        <f t="shared" ref="D92" si="47">SUM(D87:D91)</f>
        <v>660</v>
      </c>
      <c r="E92" s="25">
        <f>SUM(E87:E91)</f>
        <v>658</v>
      </c>
      <c r="F92" s="25">
        <f>SUM(F87:F91)</f>
        <v>1910</v>
      </c>
      <c r="G92" s="25"/>
      <c r="H92" s="52"/>
      <c r="J92" s="23"/>
      <c r="K92" s="29" t="s">
        <v>19</v>
      </c>
      <c r="L92" s="25">
        <f>SUM(L87:L91)</f>
        <v>527</v>
      </c>
      <c r="M92" s="25">
        <f t="shared" ref="M92:O92" si="48">SUM(M87:M91)</f>
        <v>539</v>
      </c>
      <c r="N92" s="25">
        <f>SUM(N87:N91)</f>
        <v>624</v>
      </c>
      <c r="O92" s="25">
        <f t="shared" si="48"/>
        <v>1690</v>
      </c>
      <c r="P92" s="25"/>
      <c r="Q92" s="52"/>
    </row>
    <row r="93" spans="1:17">
      <c r="A93" s="23"/>
      <c r="B93" s="19"/>
      <c r="C93" s="20" t="str">
        <f>IF(C92&gt;L92,"Won", IF(C92&lt;L92,"Lost","Tied"))</f>
        <v>Won</v>
      </c>
      <c r="D93" s="20" t="str">
        <f>IF(D92&gt;M92,"Won", IF(D92&lt;M92,"Lost","Tied"))</f>
        <v>Won</v>
      </c>
      <c r="E93" s="20" t="str">
        <f>IF(E92&gt;N92,"Won", IF(E92&lt;N92,"Lost","Tied"))</f>
        <v>Won</v>
      </c>
      <c r="F93" s="20" t="str">
        <f>IF(F92&gt;O92,"Won", IF(F92&lt;O92,"Lost","Tied"))</f>
        <v>Won</v>
      </c>
      <c r="G93" s="20"/>
      <c r="H93" s="26"/>
      <c r="J93" s="23"/>
      <c r="K93" s="19"/>
      <c r="L93" s="20" t="str">
        <f>IF(L92&gt;C92,"Won", IF(L92&lt;C92,"Lost","Tied"))</f>
        <v>Lost</v>
      </c>
      <c r="M93" s="20" t="str">
        <f>IF(M92&gt;D92,"Won", IF(M92&lt;D92,"Lost","Tied"))</f>
        <v>Lost</v>
      </c>
      <c r="N93" s="20" t="str">
        <f>IF(N92&gt;E92,"Won", IF(N92&lt;E92,"Lost","Tied"))</f>
        <v>Lost</v>
      </c>
      <c r="O93" s="20" t="str">
        <f>IF(O92&gt;F92,"Won", IF(O92&lt;F92,"Lost","Tied"))</f>
        <v>Lost</v>
      </c>
      <c r="P93" s="20"/>
      <c r="Q93" s="26"/>
    </row>
    <row r="94" spans="1:17">
      <c r="A94" s="23"/>
      <c r="B94" s="24" t="s">
        <v>20</v>
      </c>
      <c r="C94" s="30">
        <f>SUM((IF(C93="Won", "1", IF(C93="Tied", "0.5","0"))), (IF(D93="Won", "1", IF(D93="Tied", "0.5","0"))), (IF(E93="Won", "1", IF(E93="Tied", "0.5","0"))), (IF(F93="Won", "1", IF(F93="Tied", "0.5","0"))))</f>
        <v>4</v>
      </c>
      <c r="D94" s="20"/>
      <c r="E94" s="20"/>
      <c r="F94" s="20"/>
      <c r="G94" s="20"/>
      <c r="H94" s="52"/>
      <c r="J94" s="23"/>
      <c r="K94" s="24" t="s">
        <v>20</v>
      </c>
      <c r="L94" s="30">
        <f>SUM((IF(L93="Won", "1", IF(L93="Tied", "0.5","0"))), (IF(M93="Won", "1", IF(M93="Tied", "0.5","0"))), (IF(N93="Won", "1", IF(N93="Tied", "0.5","0"))), (IF(O93="Won", "1", IF(O93="Tied", "0.5","0"))))</f>
        <v>0</v>
      </c>
      <c r="M94" s="20"/>
      <c r="N94" s="20"/>
      <c r="O94" s="20"/>
      <c r="P94" s="20"/>
      <c r="Q94" s="52"/>
    </row>
    <row r="95" spans="1:17">
      <c r="A95" s="23"/>
      <c r="B95" s="19"/>
      <c r="C95" s="20"/>
      <c r="D95" s="20"/>
      <c r="E95" s="20"/>
      <c r="F95" s="20"/>
      <c r="G95" s="20"/>
      <c r="H95" s="52"/>
      <c r="J95" s="23"/>
      <c r="K95" s="19"/>
      <c r="L95" s="20"/>
      <c r="M95" s="20"/>
      <c r="N95" s="20"/>
      <c r="O95" s="20"/>
      <c r="P95" s="20"/>
      <c r="Q95" s="52"/>
    </row>
    <row r="96" spans="1:17" ht="13.5" thickBot="1">
      <c r="A96" s="31"/>
      <c r="B96" s="32" t="s">
        <v>21</v>
      </c>
      <c r="C96" s="33">
        <f>'Week 3'!L48+C94</f>
        <v>10</v>
      </c>
      <c r="D96" s="34"/>
      <c r="E96" s="35"/>
      <c r="F96" s="35"/>
      <c r="G96" s="35"/>
      <c r="H96" s="36"/>
      <c r="J96" s="31"/>
      <c r="K96" s="32" t="s">
        <v>21</v>
      </c>
      <c r="L96" s="33">
        <f>'Week 3'!C120+L94</f>
        <v>7</v>
      </c>
      <c r="M96" s="34"/>
      <c r="N96" s="35"/>
      <c r="O96" s="35"/>
      <c r="P96" s="35"/>
      <c r="Q96" s="36"/>
    </row>
    <row r="97" spans="1:17">
      <c r="A97" s="19"/>
      <c r="B97" s="39"/>
      <c r="C97" s="30"/>
      <c r="D97" s="40"/>
      <c r="E97" s="20"/>
      <c r="F97" s="20"/>
      <c r="G97" s="20"/>
      <c r="H97" s="20"/>
      <c r="J97" s="19"/>
      <c r="K97" s="39"/>
      <c r="L97" s="30"/>
      <c r="M97" s="40"/>
      <c r="N97" s="20"/>
      <c r="O97" s="20"/>
      <c r="P97" s="20"/>
      <c r="Q97" s="20"/>
    </row>
    <row r="98" spans="1:17" ht="13.5" thickBot="1"/>
    <row r="99" spans="1:17" ht="18">
      <c r="A99" s="73" t="s">
        <v>80</v>
      </c>
      <c r="B99" s="76"/>
      <c r="C99" s="71"/>
      <c r="D99" s="72"/>
      <c r="E99" s="71" t="s">
        <v>71</v>
      </c>
      <c r="F99" s="72"/>
      <c r="G99" s="37" t="s">
        <v>13</v>
      </c>
      <c r="H99" s="15"/>
      <c r="I99" s="4"/>
      <c r="J99" s="73" t="s">
        <v>66</v>
      </c>
      <c r="K99" s="74"/>
      <c r="L99" s="72"/>
      <c r="M99" s="72"/>
      <c r="N99" s="71" t="s">
        <v>104</v>
      </c>
      <c r="O99" s="72"/>
      <c r="P99" s="37" t="s">
        <v>84</v>
      </c>
      <c r="Q99" s="15"/>
    </row>
    <row r="100" spans="1:17" ht="25.5">
      <c r="A100" s="41" t="s">
        <v>23</v>
      </c>
      <c r="B100" s="14" t="s">
        <v>22</v>
      </c>
      <c r="C100" s="13" t="s">
        <v>1</v>
      </c>
      <c r="D100" s="13" t="s">
        <v>2</v>
      </c>
      <c r="E100" s="13" t="s">
        <v>3</v>
      </c>
      <c r="F100" s="13" t="s">
        <v>32</v>
      </c>
      <c r="G100" s="13" t="s">
        <v>25</v>
      </c>
      <c r="H100" s="17" t="s">
        <v>24</v>
      </c>
      <c r="I100" s="5"/>
      <c r="J100" s="41" t="s">
        <v>23</v>
      </c>
      <c r="K100" s="14" t="s">
        <v>22</v>
      </c>
      <c r="L100" s="13" t="s">
        <v>1</v>
      </c>
      <c r="M100" s="13" t="s">
        <v>2</v>
      </c>
      <c r="N100" s="13" t="s">
        <v>3</v>
      </c>
      <c r="O100" s="13" t="s">
        <v>32</v>
      </c>
      <c r="P100" s="13" t="s">
        <v>25</v>
      </c>
      <c r="Q100" s="17" t="s">
        <v>24</v>
      </c>
    </row>
    <row r="101" spans="1:17">
      <c r="A101" s="28">
        <f>'Week 3'!H53</f>
        <v>70</v>
      </c>
      <c r="B101" s="42" t="s">
        <v>44</v>
      </c>
      <c r="C101" s="20">
        <v>60</v>
      </c>
      <c r="D101" s="20">
        <v>66</v>
      </c>
      <c r="E101" s="22">
        <v>87</v>
      </c>
      <c r="F101" s="20">
        <f>SUM(C101:E101)</f>
        <v>213</v>
      </c>
      <c r="G101" s="25">
        <f>INT(AVERAGE(C101:E101))</f>
        <v>71</v>
      </c>
      <c r="H101" s="21">
        <f>INT(AVERAGE('Week 1'!L101:N101,'Week 2'!L77:N77,'Week 3'!C53:E53,C101:E101))</f>
        <v>70</v>
      </c>
      <c r="I101" s="6"/>
      <c r="J101" s="28">
        <f>'Week 3'!Q77</f>
        <v>111</v>
      </c>
      <c r="K101" s="54" t="s">
        <v>61</v>
      </c>
      <c r="L101" s="6">
        <v>164</v>
      </c>
      <c r="M101" s="6">
        <v>111</v>
      </c>
      <c r="N101" s="6">
        <v>99</v>
      </c>
      <c r="O101" s="25">
        <f>SUM(L101:N101)</f>
        <v>374</v>
      </c>
      <c r="P101" s="25">
        <f>INT(AVERAGE(L101:N101))</f>
        <v>124</v>
      </c>
      <c r="Q101" s="56">
        <f>INT(AVERAGE('Week 1'!L5:N5,'Week 2'!C53:E53,'Week 3'!L77:N77,L101:N101))</f>
        <v>114</v>
      </c>
    </row>
    <row r="102" spans="1:17">
      <c r="A102" s="28">
        <f>'Week 3'!H54</f>
        <v>100</v>
      </c>
      <c r="B102" t="s">
        <v>45</v>
      </c>
      <c r="C102" s="20">
        <v>140</v>
      </c>
      <c r="D102" s="20">
        <v>95</v>
      </c>
      <c r="E102" s="20">
        <v>102</v>
      </c>
      <c r="F102" s="20">
        <f>SUM(C102:E102)</f>
        <v>337</v>
      </c>
      <c r="G102" s="25">
        <f t="shared" ref="G102" si="49">INT(AVERAGE(C102:E102))</f>
        <v>112</v>
      </c>
      <c r="H102" s="21">
        <f>INT(AVERAGE('Week 1'!L102:N102,'Week 2'!L78:N78,'Week 3'!C54:E54,C102:E102))</f>
        <v>103</v>
      </c>
      <c r="I102" s="6"/>
      <c r="J102" s="28">
        <f>'Week 3'!Q78</f>
        <v>124</v>
      </c>
      <c r="K102" s="54" t="s">
        <v>68</v>
      </c>
      <c r="L102" s="20">
        <v>113</v>
      </c>
      <c r="M102" s="20">
        <v>99</v>
      </c>
      <c r="N102" s="20">
        <v>98</v>
      </c>
      <c r="O102" s="25">
        <f t="shared" ref="O102:O103" si="50">SUM(L102:N102)</f>
        <v>310</v>
      </c>
      <c r="P102" s="25">
        <f>INT(AVERAGE(L102:N102))</f>
        <v>103</v>
      </c>
      <c r="Q102" s="56">
        <f>INT(AVERAGE('Week 1'!L6:N6,'Week 2'!C54:E54,'Week 3'!L78:N78,L102:N102))</f>
        <v>119</v>
      </c>
    </row>
    <row r="103" spans="1:17">
      <c r="A103" s="28">
        <f>'Week 3'!H55</f>
        <v>110</v>
      </c>
      <c r="B103" s="9" t="s">
        <v>46</v>
      </c>
      <c r="C103" s="20">
        <v>114</v>
      </c>
      <c r="D103" s="20">
        <v>129</v>
      </c>
      <c r="E103" s="20">
        <v>115</v>
      </c>
      <c r="F103" s="20">
        <f t="shared" ref="F103" si="51">SUM(C103:E103)</f>
        <v>358</v>
      </c>
      <c r="G103" s="25">
        <f>INT(AVERAGE(C103:E103))</f>
        <v>119</v>
      </c>
      <c r="H103" s="21">
        <f>INT(AVERAGE('Week 1'!L103:N103,'Week 2'!L79:N79,'Week 3'!C55:E55,C103:E103))</f>
        <v>112</v>
      </c>
      <c r="I103" s="6"/>
      <c r="J103" s="28">
        <f>'Week 3'!Q79</f>
        <v>122</v>
      </c>
      <c r="K103" s="54" t="s">
        <v>62</v>
      </c>
      <c r="L103" s="6">
        <v>111</v>
      </c>
      <c r="M103" s="6">
        <v>119</v>
      </c>
      <c r="N103" s="6">
        <v>139</v>
      </c>
      <c r="O103" s="25">
        <f t="shared" si="50"/>
        <v>369</v>
      </c>
      <c r="P103" s="25">
        <f t="shared" ref="P103" si="52">INT(AVERAGE(L103:N103))</f>
        <v>123</v>
      </c>
      <c r="Q103" s="56">
        <f>INT(AVERAGE('Week 1'!L7:N7,'Week 2'!C55:E55,'Week 3'!L79:N79,L103:N103))</f>
        <v>122</v>
      </c>
    </row>
    <row r="104" spans="1:17">
      <c r="A104" s="18"/>
      <c r="B104" s="9"/>
      <c r="C104" s="20"/>
      <c r="D104" s="20"/>
      <c r="E104" s="20"/>
      <c r="F104" s="20"/>
      <c r="G104" s="25"/>
      <c r="H104" s="21"/>
      <c r="I104" s="6"/>
      <c r="J104" s="18"/>
      <c r="Q104" s="21"/>
    </row>
    <row r="105" spans="1:17">
      <c r="A105" s="18"/>
      <c r="B105" s="9"/>
      <c r="C105" s="20"/>
      <c r="D105" s="20"/>
      <c r="E105" s="20"/>
      <c r="F105" s="20"/>
      <c r="G105" s="25"/>
      <c r="H105" s="21"/>
      <c r="J105" s="18"/>
      <c r="L105" s="6"/>
      <c r="M105" s="6"/>
      <c r="N105" s="6"/>
      <c r="O105" s="20"/>
      <c r="P105" s="25"/>
      <c r="Q105" s="21"/>
    </row>
    <row r="106" spans="1:17">
      <c r="A106" s="23"/>
      <c r="B106" s="19"/>
      <c r="C106" s="20"/>
      <c r="D106" s="20"/>
      <c r="E106" s="20"/>
      <c r="F106" s="20"/>
      <c r="G106" s="20"/>
      <c r="H106" s="21"/>
      <c r="J106" s="18"/>
      <c r="L106" s="6"/>
      <c r="M106" s="6"/>
      <c r="N106" s="6"/>
      <c r="O106" s="20"/>
      <c r="P106" s="25"/>
      <c r="Q106" s="21"/>
    </row>
    <row r="107" spans="1:17">
      <c r="A107" s="23"/>
      <c r="B107" s="24" t="s">
        <v>17</v>
      </c>
      <c r="C107" s="25">
        <f>SUM(C101:C105)</f>
        <v>314</v>
      </c>
      <c r="D107" s="25">
        <f t="shared" ref="D107" si="53">SUM(D101:D105)</f>
        <v>290</v>
      </c>
      <c r="E107" s="25">
        <f>SUM(E101:E105)</f>
        <v>304</v>
      </c>
      <c r="F107" s="25">
        <f>SUM(F101:F105)</f>
        <v>908</v>
      </c>
      <c r="G107" s="25"/>
      <c r="H107" s="26"/>
      <c r="J107" s="23"/>
      <c r="K107" s="24" t="s">
        <v>17</v>
      </c>
      <c r="L107" s="25">
        <f>SUM(L101:L105)</f>
        <v>388</v>
      </c>
      <c r="M107" s="25">
        <f t="shared" ref="M107:N107" si="54">SUM(M101:M105)</f>
        <v>329</v>
      </c>
      <c r="N107" s="25">
        <f t="shared" si="54"/>
        <v>336</v>
      </c>
      <c r="O107" s="25">
        <f>SUM(O101:O105)</f>
        <v>1053</v>
      </c>
      <c r="P107" s="25"/>
      <c r="Q107" s="26"/>
    </row>
    <row r="108" spans="1:17">
      <c r="A108" s="23"/>
      <c r="B108" s="19"/>
      <c r="C108" s="25"/>
      <c r="D108" s="25"/>
      <c r="E108" s="25"/>
      <c r="F108" s="25"/>
      <c r="G108" s="25"/>
      <c r="H108" s="21"/>
      <c r="J108" s="23"/>
      <c r="K108" s="19"/>
      <c r="L108" s="25"/>
      <c r="M108" s="25"/>
      <c r="N108" s="25"/>
      <c r="O108" s="25"/>
      <c r="P108" s="25"/>
      <c r="Q108" s="21"/>
    </row>
    <row r="109" spans="1:17">
      <c r="A109" s="23"/>
      <c r="B109" s="19"/>
      <c r="C109" s="20"/>
      <c r="D109" s="20"/>
      <c r="E109" s="20"/>
      <c r="F109" s="20"/>
      <c r="G109" s="20"/>
      <c r="H109" s="52"/>
      <c r="J109" s="23"/>
      <c r="K109" s="19"/>
      <c r="L109" s="20"/>
      <c r="M109" s="20"/>
      <c r="N109" s="20"/>
      <c r="O109" s="20"/>
      <c r="P109" s="20"/>
      <c r="Q109" s="52"/>
    </row>
    <row r="110" spans="1:17" ht="25.5">
      <c r="A110" s="16" t="s">
        <v>16</v>
      </c>
      <c r="B110" s="14" t="s">
        <v>22</v>
      </c>
      <c r="C110" s="13" t="s">
        <v>1</v>
      </c>
      <c r="D110" s="13" t="s">
        <v>2</v>
      </c>
      <c r="E110" s="13" t="s">
        <v>3</v>
      </c>
      <c r="F110" s="13" t="s">
        <v>33</v>
      </c>
      <c r="G110" s="13" t="s">
        <v>18</v>
      </c>
      <c r="H110" s="50"/>
      <c r="I110" s="5"/>
      <c r="J110" s="16" t="s">
        <v>16</v>
      </c>
      <c r="K110" s="14" t="s">
        <v>22</v>
      </c>
      <c r="L110" s="13" t="s">
        <v>1</v>
      </c>
      <c r="M110" s="13" t="s">
        <v>2</v>
      </c>
      <c r="N110" s="13" t="s">
        <v>3</v>
      </c>
      <c r="O110" s="13" t="s">
        <v>33</v>
      </c>
      <c r="P110" s="13" t="s">
        <v>18</v>
      </c>
      <c r="Q110" s="50"/>
    </row>
    <row r="111" spans="1:17">
      <c r="A111" s="28">
        <f>IF(A101&gt;=200, "0", 200-A101)</f>
        <v>130</v>
      </c>
      <c r="B111" s="42" t="s">
        <v>44</v>
      </c>
      <c r="C111" s="25">
        <f>$A111+C101</f>
        <v>190</v>
      </c>
      <c r="D111" s="25">
        <f t="shared" ref="D111:E111" si="55">$A111+D101</f>
        <v>196</v>
      </c>
      <c r="E111" s="25">
        <f t="shared" si="55"/>
        <v>217</v>
      </c>
      <c r="F111" s="25">
        <f>SUM(C111:E111)</f>
        <v>603</v>
      </c>
      <c r="G111" s="25">
        <f>IF(H101&gt;=200, "0", 200-H101)</f>
        <v>130</v>
      </c>
      <c r="H111" s="52"/>
      <c r="J111" s="28">
        <f>IF(J101&gt;=200, "0", 200-J101)</f>
        <v>89</v>
      </c>
      <c r="K111" s="54" t="s">
        <v>61</v>
      </c>
      <c r="L111" s="25">
        <f>$J111+L101</f>
        <v>253</v>
      </c>
      <c r="M111" s="25">
        <f>$J111+M101</f>
        <v>200</v>
      </c>
      <c r="N111" s="25">
        <f>$J111+N101</f>
        <v>188</v>
      </c>
      <c r="O111" s="25">
        <f>SUM(L111:N111)</f>
        <v>641</v>
      </c>
      <c r="P111" s="25">
        <f>IF(Q101&gt;=200, "0", 200-Q101)</f>
        <v>86</v>
      </c>
      <c r="Q111" s="43"/>
    </row>
    <row r="112" spans="1:17">
      <c r="A112" s="28">
        <f>IF(A102&gt;=200, "0", 200-A102)</f>
        <v>100</v>
      </c>
      <c r="B112" t="s">
        <v>45</v>
      </c>
      <c r="C112" s="25">
        <f t="shared" ref="C112:E113" si="56">$A112+C102</f>
        <v>240</v>
      </c>
      <c r="D112" s="25">
        <f t="shared" si="56"/>
        <v>195</v>
      </c>
      <c r="E112" s="25">
        <f t="shared" si="56"/>
        <v>202</v>
      </c>
      <c r="F112" s="25">
        <f t="shared" ref="F112:F113" si="57">SUM(C112:E112)</f>
        <v>637</v>
      </c>
      <c r="G112" s="25">
        <f>IF(H102&gt;=200, "0", 200-H102)</f>
        <v>97</v>
      </c>
      <c r="H112" s="52"/>
      <c r="J112" s="28">
        <f>IF(J102&gt;=200, "0", 200-J102)</f>
        <v>76</v>
      </c>
      <c r="K112" s="54" t="s">
        <v>68</v>
      </c>
      <c r="L112" s="25">
        <f>$J112+L102</f>
        <v>189</v>
      </c>
      <c r="M112" s="25">
        <f t="shared" ref="M112:N112" si="58">$J112+M102</f>
        <v>175</v>
      </c>
      <c r="N112" s="25">
        <f t="shared" si="58"/>
        <v>174</v>
      </c>
      <c r="O112" s="25">
        <f>SUM(L112:N112)</f>
        <v>538</v>
      </c>
      <c r="P112" s="25">
        <f>IF(Q102&gt;=200, "0", 200-Q102)</f>
        <v>81</v>
      </c>
      <c r="Q112" s="43"/>
    </row>
    <row r="113" spans="1:17">
      <c r="A113" s="28">
        <f>IF(A103&gt;=200, "0", 200-A103)</f>
        <v>90</v>
      </c>
      <c r="B113" s="9" t="s">
        <v>46</v>
      </c>
      <c r="C113" s="25">
        <f>$A113+C103</f>
        <v>204</v>
      </c>
      <c r="D113" s="25">
        <f t="shared" si="56"/>
        <v>219</v>
      </c>
      <c r="E113" s="25">
        <f t="shared" si="56"/>
        <v>205</v>
      </c>
      <c r="F113" s="25">
        <f t="shared" si="57"/>
        <v>628</v>
      </c>
      <c r="G113" s="25">
        <f>IF(H103&gt;=200, "0", 200-H103)</f>
        <v>88</v>
      </c>
      <c r="H113" s="52"/>
      <c r="J113" s="28">
        <f>IF(J103&gt;=200, "0", 200-J103)</f>
        <v>78</v>
      </c>
      <c r="K113" s="54" t="s">
        <v>62</v>
      </c>
      <c r="L113" s="25">
        <f>$J113+L103</f>
        <v>189</v>
      </c>
      <c r="M113" s="25">
        <f t="shared" ref="M113:N113" si="59">$J113+M103</f>
        <v>197</v>
      </c>
      <c r="N113" s="25">
        <f t="shared" si="59"/>
        <v>217</v>
      </c>
      <c r="O113" s="25">
        <f>SUM(L113:N113)</f>
        <v>603</v>
      </c>
      <c r="P113" s="25">
        <f>IF(Q103&gt;=200, "0", 200-Q103)</f>
        <v>78</v>
      </c>
      <c r="Q113" s="43"/>
    </row>
    <row r="114" spans="1:17">
      <c r="A114" s="28"/>
      <c r="B114" s="19"/>
      <c r="C114" s="25"/>
      <c r="D114" s="25"/>
      <c r="E114" s="25"/>
      <c r="F114" s="25"/>
      <c r="G114" s="25"/>
      <c r="H114" s="52"/>
      <c r="J114" s="28"/>
      <c r="L114" s="25"/>
      <c r="M114" s="25"/>
      <c r="N114" s="25"/>
      <c r="O114" s="25"/>
      <c r="P114" s="25"/>
      <c r="Q114" s="43"/>
    </row>
    <row r="115" spans="1:17">
      <c r="A115" s="23"/>
      <c r="B115" s="19"/>
      <c r="C115" s="20"/>
      <c r="D115" s="20"/>
      <c r="E115" s="20"/>
      <c r="F115" s="20"/>
      <c r="G115" s="20"/>
      <c r="H115" s="52"/>
      <c r="J115" s="23"/>
      <c r="K115" s="19"/>
      <c r="L115" s="20"/>
      <c r="M115" s="20"/>
      <c r="N115" s="20"/>
      <c r="O115" s="20"/>
      <c r="P115" s="20"/>
      <c r="Q115" s="52"/>
    </row>
    <row r="116" spans="1:17">
      <c r="A116" s="23"/>
      <c r="B116" s="29" t="s">
        <v>19</v>
      </c>
      <c r="C116" s="25">
        <f>SUM(C111:C115)</f>
        <v>634</v>
      </c>
      <c r="D116" s="25">
        <f t="shared" ref="D116:E116" si="60">SUM(D111:D115)</f>
        <v>610</v>
      </c>
      <c r="E116" s="25">
        <f t="shared" si="60"/>
        <v>624</v>
      </c>
      <c r="F116" s="25">
        <f>SUM(F111:F115)</f>
        <v>1868</v>
      </c>
      <c r="G116" s="25"/>
      <c r="H116" s="52"/>
      <c r="J116" s="23"/>
      <c r="K116" s="29" t="s">
        <v>19</v>
      </c>
      <c r="L116" s="25">
        <f>SUM(L111:L115)</f>
        <v>631</v>
      </c>
      <c r="M116" s="25">
        <f>SUM(M111:M115)</f>
        <v>572</v>
      </c>
      <c r="N116" s="25">
        <f>SUM(N111:N115)</f>
        <v>579</v>
      </c>
      <c r="O116" s="25">
        <f>SUM(O111:O115)</f>
        <v>1782</v>
      </c>
      <c r="P116" s="25"/>
      <c r="Q116" s="52"/>
    </row>
    <row r="117" spans="1:17">
      <c r="A117" s="23"/>
      <c r="B117" s="19"/>
      <c r="C117" s="20" t="str">
        <f>IF(C116&gt;L116,"Won", IF(C116&lt;L116,"Lost","Tied"))</f>
        <v>Won</v>
      </c>
      <c r="D117" s="20" t="str">
        <f>IF(D116&gt;M116,"Won", IF(D116&lt;M116,"Lost","Tied"))</f>
        <v>Won</v>
      </c>
      <c r="E117" s="20" t="str">
        <f>IF(E116&gt;N116,"Won", IF(E116&lt;N116,"Lost","Tied"))</f>
        <v>Won</v>
      </c>
      <c r="F117" s="20" t="str">
        <f>IF(F116&gt;O116,"Won", IF(F116&lt;O116,"Lost","Tied"))</f>
        <v>Won</v>
      </c>
      <c r="G117" s="20"/>
      <c r="H117" s="26"/>
      <c r="J117" s="23"/>
      <c r="K117" s="19"/>
      <c r="L117" s="20" t="str">
        <f>IF(L116&gt;C116,"Won", IF(L116&lt;C116,"Lost","Tied"))</f>
        <v>Lost</v>
      </c>
      <c r="M117" s="20" t="str">
        <f>IF(M116&gt;D116,"Won", IF(M116&lt;D116,"Lost","Tied"))</f>
        <v>Lost</v>
      </c>
      <c r="N117" s="20" t="str">
        <f>IF(N116&gt;E116,"Won", IF(N116&lt;E116,"Lost","Tied"))</f>
        <v>Lost</v>
      </c>
      <c r="O117" s="20" t="str">
        <f>IF(O116&gt;F116,"Won", IF(O116&lt;F116,"Lost","Tied"))</f>
        <v>Lost</v>
      </c>
      <c r="P117" s="20"/>
      <c r="Q117" s="26"/>
    </row>
    <row r="118" spans="1:17">
      <c r="A118" s="23"/>
      <c r="B118" s="24" t="s">
        <v>20</v>
      </c>
      <c r="C118" s="30">
        <f>SUM((IF(C117="Won", "1", IF(C117="Tied", "0.5","0"))), (IF(D117="Won", "1", IF(D117="Tied", "0.5","0"))), (IF(E117="Won", "1", IF(E117="Tied", "0.5","0"))), (IF(F117="Won", "1", IF(F117="Tied", "0.5","0"))))</f>
        <v>4</v>
      </c>
      <c r="D118" s="20"/>
      <c r="E118" s="20"/>
      <c r="F118" s="20"/>
      <c r="G118" s="20"/>
      <c r="H118" s="52"/>
      <c r="I118" s="45"/>
      <c r="J118" s="23"/>
      <c r="K118" s="24" t="s">
        <v>20</v>
      </c>
      <c r="L118" s="30">
        <f>SUM((IF(L117="Won", "1", IF(L117="Tied", "0.5","0"))), (IF(M117="Won", "1", IF(M117="Tied", "0.5","0"))), (IF(N117="Won", "1", IF(N117="Tied", "0.5","0"))), (IF(O117="Won", "1", IF(O117="Tied", "0.5","0"))))</f>
        <v>0</v>
      </c>
      <c r="M118" s="20"/>
      <c r="N118" s="20"/>
      <c r="O118" s="20"/>
      <c r="P118" s="20"/>
      <c r="Q118" s="52"/>
    </row>
    <row r="119" spans="1:17">
      <c r="A119" s="23"/>
      <c r="B119" s="19"/>
      <c r="C119" s="20"/>
      <c r="D119" s="20"/>
      <c r="E119" s="20"/>
      <c r="F119" s="20"/>
      <c r="G119" s="20"/>
      <c r="H119" s="52"/>
      <c r="J119" s="23"/>
      <c r="K119" s="19"/>
      <c r="L119" s="20"/>
      <c r="M119" s="20"/>
      <c r="N119" s="20"/>
      <c r="O119" s="20"/>
      <c r="P119" s="20"/>
      <c r="Q119" s="52"/>
    </row>
    <row r="120" spans="1:17" ht="13.5" thickBot="1">
      <c r="A120" s="31"/>
      <c r="B120" s="32" t="s">
        <v>21</v>
      </c>
      <c r="C120" s="33">
        <f>'Week 3'!C72+C118</f>
        <v>10</v>
      </c>
      <c r="D120" s="34"/>
      <c r="E120" s="35"/>
      <c r="F120" s="35"/>
      <c r="G120" s="35"/>
      <c r="H120" s="36"/>
      <c r="I120" s="45"/>
      <c r="J120" s="31"/>
      <c r="K120" s="32" t="s">
        <v>21</v>
      </c>
      <c r="L120" s="33">
        <f>'Week 3'!L96+L118</f>
        <v>5</v>
      </c>
      <c r="M120" s="34"/>
      <c r="N120" s="35"/>
      <c r="O120" s="35"/>
      <c r="P120" s="35"/>
      <c r="Q120" s="36"/>
    </row>
  </sheetData>
  <mergeCells count="26">
    <mergeCell ref="N51:O51"/>
    <mergeCell ref="A3:B3"/>
    <mergeCell ref="C3:D3"/>
    <mergeCell ref="E3:F3"/>
    <mergeCell ref="J3:M3"/>
    <mergeCell ref="N3:O3"/>
    <mergeCell ref="A27:B27"/>
    <mergeCell ref="C27:D27"/>
    <mergeCell ref="E27:F27"/>
    <mergeCell ref="J27:M27"/>
    <mergeCell ref="N27:O27"/>
    <mergeCell ref="A51:B51"/>
    <mergeCell ref="C51:D51"/>
    <mergeCell ref="E51:F51"/>
    <mergeCell ref="J51:K51"/>
    <mergeCell ref="L51:M51"/>
    <mergeCell ref="A99:B99"/>
    <mergeCell ref="C99:D99"/>
    <mergeCell ref="E99:F99"/>
    <mergeCell ref="J99:M99"/>
    <mergeCell ref="N99:O99"/>
    <mergeCell ref="A75:B75"/>
    <mergeCell ref="C75:D75"/>
    <mergeCell ref="E75:F75"/>
    <mergeCell ref="J75:M75"/>
    <mergeCell ref="N75:O75"/>
  </mergeCells>
  <conditionalFormatting sqref="L69:P69 C69:G69 L45:P45 C45:G45 C21:G21 L21:P21 L117:P117 C117:G117 C93:G93 L93:P93">
    <cfRule type="cellIs" dxfId="50" priority="1" stopIfTrue="1" operator="equal">
      <formula>"Lost"</formula>
    </cfRule>
    <cfRule type="cellIs" dxfId="49" priority="2" stopIfTrue="1" operator="equal">
      <formula>"Won"</formula>
    </cfRule>
    <cfRule type="cellIs" dxfId="48" priority="3" stopIfTrue="1" operator="equal">
      <formula>"Tied"</formula>
    </cfRule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R120"/>
  <sheetViews>
    <sheetView workbookViewId="0"/>
  </sheetViews>
  <sheetFormatPr defaultColWidth="8.85546875" defaultRowHeight="12.75"/>
  <cols>
    <col min="1" max="1" width="6.140625" customWidth="1"/>
    <col min="2" max="2" width="28.7109375" customWidth="1"/>
    <col min="3" max="4" width="8" style="51" customWidth="1"/>
    <col min="5" max="5" width="8" style="51" bestFit="1" customWidth="1"/>
    <col min="6" max="8" width="8" style="51" customWidth="1"/>
    <col min="9" max="9" width="4.42578125" style="51" customWidth="1"/>
    <col min="10" max="10" width="6.140625" customWidth="1"/>
    <col min="11" max="11" width="28.7109375" customWidth="1"/>
    <col min="12" max="17" width="8" customWidth="1"/>
  </cols>
  <sheetData>
    <row r="1" spans="1:18" ht="18">
      <c r="A1" s="11" t="s">
        <v>107</v>
      </c>
    </row>
    <row r="2" spans="1:18" ht="7.5" customHeight="1" thickBot="1">
      <c r="A2" s="10"/>
    </row>
    <row r="3" spans="1:18" s="3" customFormat="1" ht="18">
      <c r="A3" s="73" t="s">
        <v>80</v>
      </c>
      <c r="B3" s="76"/>
      <c r="C3" s="71"/>
      <c r="D3" s="72"/>
      <c r="E3" s="71" t="s">
        <v>34</v>
      </c>
      <c r="F3" s="72"/>
      <c r="G3" s="46" t="s">
        <v>15</v>
      </c>
      <c r="H3" s="15"/>
      <c r="J3" s="73" t="s">
        <v>98</v>
      </c>
      <c r="K3" s="74"/>
      <c r="L3" s="71"/>
      <c r="M3" s="72"/>
      <c r="N3" s="71" t="s">
        <v>35</v>
      </c>
      <c r="O3" s="72"/>
      <c r="P3" s="37" t="s">
        <v>9</v>
      </c>
      <c r="Q3" s="15"/>
    </row>
    <row r="4" spans="1:18" s="2" customFormat="1" ht="25.5">
      <c r="A4" s="41" t="s">
        <v>23</v>
      </c>
      <c r="B4" s="14" t="s">
        <v>22</v>
      </c>
      <c r="C4" s="13" t="s">
        <v>1</v>
      </c>
      <c r="D4" s="13" t="s">
        <v>2</v>
      </c>
      <c r="E4" s="13" t="s">
        <v>3</v>
      </c>
      <c r="F4" s="13" t="s">
        <v>32</v>
      </c>
      <c r="G4" s="13" t="s">
        <v>25</v>
      </c>
      <c r="H4" s="17" t="s">
        <v>24</v>
      </c>
      <c r="J4" s="41" t="s">
        <v>23</v>
      </c>
      <c r="K4" s="14" t="s">
        <v>22</v>
      </c>
      <c r="L4" s="13" t="s">
        <v>1</v>
      </c>
      <c r="M4" s="13" t="s">
        <v>2</v>
      </c>
      <c r="N4" s="13" t="s">
        <v>3</v>
      </c>
      <c r="O4" s="13" t="s">
        <v>32</v>
      </c>
      <c r="P4" s="13" t="s">
        <v>25</v>
      </c>
      <c r="Q4" s="17" t="s">
        <v>24</v>
      </c>
    </row>
    <row r="5" spans="1:18">
      <c r="A5" s="28">
        <f>'Week 4'!H101</f>
        <v>70</v>
      </c>
      <c r="B5" s="42" t="s">
        <v>44</v>
      </c>
      <c r="C5" s="20">
        <v>87</v>
      </c>
      <c r="D5" s="20">
        <v>77</v>
      </c>
      <c r="E5" s="22">
        <v>63</v>
      </c>
      <c r="F5" s="20">
        <f>SUM(C5:E5)</f>
        <v>227</v>
      </c>
      <c r="G5" s="25">
        <f>INT(AVERAGE(C5:E5))</f>
        <v>75</v>
      </c>
      <c r="H5" s="21">
        <f>INT(AVERAGE('Week 1'!L101:N101,'Week 2'!L77:N77,'Week 3'!C53:E53,'Week 4'!C101:E101,C5:E5))</f>
        <v>71</v>
      </c>
      <c r="I5" s="6"/>
      <c r="J5" s="28">
        <f>'Week 4'!Q53</f>
        <v>130</v>
      </c>
      <c r="K5" s="9" t="s">
        <v>4</v>
      </c>
      <c r="L5" s="6">
        <v>192</v>
      </c>
      <c r="M5" s="6">
        <v>139</v>
      </c>
      <c r="N5" s="6">
        <v>147</v>
      </c>
      <c r="O5" s="25">
        <f t="shared" ref="O5:O6" si="0">SUM(L5:N5)</f>
        <v>478</v>
      </c>
      <c r="P5" s="25">
        <f t="shared" ref="P5:P6" si="1">INT(AVERAGE(L5:N5))</f>
        <v>159</v>
      </c>
      <c r="Q5" s="21">
        <f>INT(AVERAGE('Week 1'!C77:E77,'Week 2'!C5:E5,'Week 3'!L101:N101,'Week 4'!L53:N53,L5:N5))</f>
        <v>139</v>
      </c>
      <c r="R5" s="6"/>
    </row>
    <row r="6" spans="1:18">
      <c r="A6" s="28">
        <f>'Week 4'!H102</f>
        <v>103</v>
      </c>
      <c r="B6" t="s">
        <v>45</v>
      </c>
      <c r="C6" s="20">
        <v>98</v>
      </c>
      <c r="D6" s="20">
        <v>146</v>
      </c>
      <c r="E6" s="20">
        <v>111</v>
      </c>
      <c r="F6" s="20">
        <f>SUM(C6:E6)</f>
        <v>355</v>
      </c>
      <c r="G6" s="25">
        <f>INT(AVERAGE(C6:E6))</f>
        <v>118</v>
      </c>
      <c r="H6" s="21">
        <f>INT(AVERAGE('Week 1'!L102:N102,'Week 2'!L78:N78,'Week 3'!C54:E54,'Week 4'!C102:E102,C6:E6))</f>
        <v>106</v>
      </c>
      <c r="I6" s="6"/>
      <c r="J6" s="28">
        <f>'Week 4'!Q54</f>
        <v>187</v>
      </c>
      <c r="K6" s="9" t="s">
        <v>40</v>
      </c>
      <c r="L6" s="6">
        <v>196</v>
      </c>
      <c r="M6" s="6">
        <v>191</v>
      </c>
      <c r="N6" s="6">
        <v>187</v>
      </c>
      <c r="O6" s="25">
        <f t="shared" si="0"/>
        <v>574</v>
      </c>
      <c r="P6" s="25">
        <f t="shared" si="1"/>
        <v>191</v>
      </c>
      <c r="Q6" s="21">
        <f>INT(AVERAGE('Week 1'!C78:E78,'Week 2'!C6:E6,'Week 3'!L102:N102,'Week 4'!L54:N54,L6:N6))</f>
        <v>188</v>
      </c>
      <c r="R6" s="6"/>
    </row>
    <row r="7" spans="1:18">
      <c r="A7" s="28">
        <f>'Week 4'!H103</f>
        <v>112</v>
      </c>
      <c r="B7" s="1" t="s">
        <v>46</v>
      </c>
      <c r="H7" s="21">
        <f>INT(AVERAGE('Week 1'!L103:N103,'Week 2'!L79:N79,'Week 3'!C55:E55,'Week 4'!C103:E103,C7:E7))</f>
        <v>112</v>
      </c>
      <c r="I7" s="6"/>
      <c r="J7" s="28">
        <f>'Week 4'!Q55</f>
        <v>167</v>
      </c>
      <c r="K7" s="9" t="s">
        <v>49</v>
      </c>
      <c r="L7" s="6">
        <v>178</v>
      </c>
      <c r="M7" s="6">
        <v>201</v>
      </c>
      <c r="N7" s="6">
        <v>169</v>
      </c>
      <c r="O7" s="25">
        <f>SUM(L7:N7)</f>
        <v>548</v>
      </c>
      <c r="P7" s="25">
        <f>INT(AVERAGE(L7:N7))</f>
        <v>182</v>
      </c>
      <c r="Q7" s="21">
        <f>INT(AVERAGE('Week 1'!C79:E79,'Week 2'!C7:E7,'Week 3'!L103:N103,'Week 4'!L55:N55,L7:N7))</f>
        <v>170</v>
      </c>
      <c r="R7" s="6"/>
    </row>
    <row r="8" spans="1:18">
      <c r="A8" s="18"/>
      <c r="B8" s="9" t="s">
        <v>108</v>
      </c>
      <c r="C8" s="20">
        <v>59</v>
      </c>
      <c r="D8" s="20">
        <v>88</v>
      </c>
      <c r="E8" s="20">
        <v>123</v>
      </c>
      <c r="F8" s="20">
        <f t="shared" ref="F8" si="2">SUM(C8:E8)</f>
        <v>270</v>
      </c>
      <c r="G8" s="25">
        <f>INT(AVERAGE(C8:E8))</f>
        <v>90</v>
      </c>
      <c r="H8" s="21">
        <f>G8</f>
        <v>90</v>
      </c>
      <c r="I8" s="6"/>
      <c r="J8" s="28"/>
      <c r="K8" s="9"/>
      <c r="L8" s="6"/>
      <c r="M8" s="6"/>
      <c r="N8" s="6"/>
      <c r="O8" s="25"/>
      <c r="P8" s="25"/>
      <c r="Q8" s="21"/>
      <c r="R8" s="6"/>
    </row>
    <row r="9" spans="1:18">
      <c r="A9" s="18"/>
      <c r="B9" s="9"/>
      <c r="C9" s="20"/>
      <c r="D9" s="20"/>
      <c r="E9" s="20"/>
      <c r="F9" s="20"/>
      <c r="G9" s="25"/>
      <c r="H9" s="21"/>
      <c r="J9" s="28"/>
      <c r="K9" s="9"/>
      <c r="L9" s="6"/>
      <c r="M9" s="6"/>
      <c r="N9" s="6"/>
      <c r="O9" s="25"/>
      <c r="P9" s="25"/>
      <c r="Q9" s="21"/>
    </row>
    <row r="10" spans="1:18">
      <c r="A10" s="23"/>
      <c r="B10" s="19"/>
      <c r="C10" s="20"/>
      <c r="D10" s="20"/>
      <c r="E10" s="20"/>
      <c r="F10" s="20"/>
      <c r="G10" s="20"/>
      <c r="H10" s="21"/>
      <c r="J10" s="18"/>
      <c r="Q10" s="21"/>
    </row>
    <row r="11" spans="1:18">
      <c r="A11" s="23"/>
      <c r="B11" s="24" t="s">
        <v>17</v>
      </c>
      <c r="C11" s="25">
        <f>SUM(C5:C9)</f>
        <v>244</v>
      </c>
      <c r="D11" s="25">
        <f t="shared" ref="D11" si="3">SUM(D5:D9)</f>
        <v>311</v>
      </c>
      <c r="E11" s="25">
        <f>SUM(E5:E9)</f>
        <v>297</v>
      </c>
      <c r="F11" s="25">
        <f>SUM(F5:F9)</f>
        <v>852</v>
      </c>
      <c r="G11" s="25"/>
      <c r="H11" s="26"/>
      <c r="J11" s="23"/>
      <c r="K11" s="24" t="s">
        <v>17</v>
      </c>
      <c r="L11" s="25">
        <f>SUM(L5:L9)</f>
        <v>566</v>
      </c>
      <c r="M11" s="25">
        <f t="shared" ref="M11:N11" si="4">SUM(M5:M9)</f>
        <v>531</v>
      </c>
      <c r="N11" s="25">
        <f t="shared" si="4"/>
        <v>503</v>
      </c>
      <c r="O11" s="25">
        <f>SUM(O5:O9)</f>
        <v>1600</v>
      </c>
      <c r="P11" s="25"/>
      <c r="Q11" s="26"/>
    </row>
    <row r="12" spans="1:18">
      <c r="A12" s="23"/>
      <c r="B12" s="19"/>
      <c r="C12" s="25"/>
      <c r="D12" s="25"/>
      <c r="E12" s="25"/>
      <c r="F12" s="25"/>
      <c r="G12" s="25"/>
      <c r="H12" s="21"/>
      <c r="J12" s="23"/>
      <c r="K12" s="19"/>
      <c r="L12" s="25"/>
      <c r="M12" s="25"/>
      <c r="N12" s="25"/>
      <c r="O12" s="25"/>
      <c r="P12" s="25"/>
      <c r="Q12" s="21"/>
    </row>
    <row r="13" spans="1:18">
      <c r="A13" s="23"/>
      <c r="B13" s="19"/>
      <c r="C13" s="20"/>
      <c r="D13" s="20"/>
      <c r="E13" s="20"/>
      <c r="F13" s="20"/>
      <c r="G13" s="20"/>
      <c r="H13" s="52"/>
      <c r="J13" s="23"/>
      <c r="K13" s="19"/>
      <c r="L13" s="20"/>
      <c r="M13" s="20"/>
      <c r="N13" s="20"/>
      <c r="O13" s="20"/>
      <c r="P13" s="20"/>
      <c r="Q13" s="52"/>
    </row>
    <row r="14" spans="1:18" s="2" customFormat="1" ht="25.5">
      <c r="A14" s="16" t="s">
        <v>16</v>
      </c>
      <c r="B14" s="14" t="s">
        <v>22</v>
      </c>
      <c r="C14" s="13" t="s">
        <v>1</v>
      </c>
      <c r="D14" s="13" t="s">
        <v>2</v>
      </c>
      <c r="E14" s="13" t="s">
        <v>3</v>
      </c>
      <c r="F14" s="13" t="s">
        <v>33</v>
      </c>
      <c r="G14" s="13" t="s">
        <v>18</v>
      </c>
      <c r="H14" s="50"/>
      <c r="J14" s="16" t="s">
        <v>16</v>
      </c>
      <c r="K14" s="14" t="s">
        <v>22</v>
      </c>
      <c r="L14" s="13" t="s">
        <v>1</v>
      </c>
      <c r="M14" s="13" t="s">
        <v>2</v>
      </c>
      <c r="N14" s="13" t="s">
        <v>3</v>
      </c>
      <c r="O14" s="13" t="s">
        <v>33</v>
      </c>
      <c r="P14" s="13" t="s">
        <v>18</v>
      </c>
      <c r="Q14" s="50"/>
    </row>
    <row r="15" spans="1:18">
      <c r="A15" s="28">
        <f>IF(A5&gt;=200, "0", 200-A5)</f>
        <v>130</v>
      </c>
      <c r="B15" s="42" t="s">
        <v>44</v>
      </c>
      <c r="C15" s="25">
        <f t="shared" ref="C15:E16" si="5">$A15+C5</f>
        <v>217</v>
      </c>
      <c r="D15" s="25">
        <f t="shared" si="5"/>
        <v>207</v>
      </c>
      <c r="E15" s="25">
        <f t="shared" si="5"/>
        <v>193</v>
      </c>
      <c r="F15" s="25">
        <f>SUM(C15:E15)</f>
        <v>617</v>
      </c>
      <c r="G15" s="25">
        <f>IF(H5&gt;=200, "0", 200-H5)</f>
        <v>129</v>
      </c>
      <c r="H15" s="52"/>
      <c r="J15" s="28">
        <f>IF(J5&gt;=200, "0", 200-J5)</f>
        <v>70</v>
      </c>
      <c r="K15" s="9" t="s">
        <v>4</v>
      </c>
      <c r="L15" s="25">
        <f>$J15+L5</f>
        <v>262</v>
      </c>
      <c r="M15" s="25">
        <f t="shared" ref="M15:N15" si="6">$J15+M5</f>
        <v>209</v>
      </c>
      <c r="N15" s="25">
        <f t="shared" si="6"/>
        <v>217</v>
      </c>
      <c r="O15" s="25">
        <f>SUM(L15:N15)</f>
        <v>688</v>
      </c>
      <c r="P15" s="25">
        <f>IF(Q5&gt;=200, "0", 200-Q5)</f>
        <v>61</v>
      </c>
      <c r="Q15" s="43"/>
    </row>
    <row r="16" spans="1:18">
      <c r="A16" s="28">
        <f>IF(A6&gt;=200, "0", 200-A6)</f>
        <v>97</v>
      </c>
      <c r="B16" t="s">
        <v>45</v>
      </c>
      <c r="C16" s="25">
        <f t="shared" si="5"/>
        <v>195</v>
      </c>
      <c r="D16" s="25">
        <f t="shared" si="5"/>
        <v>243</v>
      </c>
      <c r="E16" s="25">
        <f t="shared" si="5"/>
        <v>208</v>
      </c>
      <c r="F16" s="25">
        <f t="shared" ref="F16" si="7">SUM(C16:E16)</f>
        <v>646</v>
      </c>
      <c r="G16" s="25">
        <f>IF(H6&gt;=200, "0", 200-H6)</f>
        <v>94</v>
      </c>
      <c r="H16" s="52"/>
      <c r="J16" s="28">
        <f>IF(J6&gt;=200, "0", 200-J6)</f>
        <v>13</v>
      </c>
      <c r="K16" s="9" t="s">
        <v>40</v>
      </c>
      <c r="L16" s="25">
        <f>$J16+L6</f>
        <v>209</v>
      </c>
      <c r="M16" s="25">
        <f t="shared" ref="M16:N16" si="8">$J16+M6</f>
        <v>204</v>
      </c>
      <c r="N16" s="25">
        <f t="shared" si="8"/>
        <v>200</v>
      </c>
      <c r="O16" s="25">
        <f t="shared" ref="O16:O17" si="9">SUM(L16:N16)</f>
        <v>613</v>
      </c>
      <c r="P16" s="25">
        <f>IF(Q6&gt;=200, "0", 200-Q6)</f>
        <v>12</v>
      </c>
      <c r="Q16" s="43"/>
    </row>
    <row r="17" spans="1:18">
      <c r="A17" s="28">
        <f>IF(H8&gt;=200, "0", 200-H8)</f>
        <v>110</v>
      </c>
      <c r="B17" s="9" t="s">
        <v>108</v>
      </c>
      <c r="C17" s="25">
        <f>$A17+C8</f>
        <v>169</v>
      </c>
      <c r="D17" s="25">
        <f>$A17+D8</f>
        <v>198</v>
      </c>
      <c r="E17" s="25">
        <f>$A17+E8</f>
        <v>233</v>
      </c>
      <c r="F17" s="25">
        <f>SUM(C17:E17)</f>
        <v>600</v>
      </c>
      <c r="G17" s="25">
        <f>IF(H8&gt;=200, "0", 200-H8)</f>
        <v>110</v>
      </c>
      <c r="H17" s="52"/>
      <c r="J17" s="28">
        <f>IF(J7&gt;=200, "0", 200-J7)</f>
        <v>33</v>
      </c>
      <c r="K17" s="9" t="s">
        <v>49</v>
      </c>
      <c r="L17" s="25">
        <f>$J17+L7</f>
        <v>211</v>
      </c>
      <c r="M17" s="25">
        <f>$J17+M7</f>
        <v>234</v>
      </c>
      <c r="N17" s="25">
        <f>$J17+N7</f>
        <v>202</v>
      </c>
      <c r="O17" s="25">
        <f t="shared" si="9"/>
        <v>647</v>
      </c>
      <c r="P17" s="25">
        <f t="shared" ref="P17" si="10">IF(Q7&gt;=200, "0", 200-Q7)</f>
        <v>30</v>
      </c>
      <c r="Q17" s="43"/>
    </row>
    <row r="18" spans="1:18">
      <c r="A18" s="28"/>
      <c r="B18" s="19"/>
      <c r="C18" s="25"/>
      <c r="D18" s="25"/>
      <c r="E18" s="25"/>
      <c r="F18" s="25"/>
      <c r="G18" s="25"/>
      <c r="H18" s="52"/>
      <c r="J18" s="28"/>
      <c r="L18" s="25"/>
      <c r="M18" s="25"/>
      <c r="N18" s="25"/>
      <c r="O18" s="25"/>
      <c r="P18" s="25"/>
      <c r="Q18" s="43"/>
    </row>
    <row r="19" spans="1:18">
      <c r="A19" s="23"/>
      <c r="B19" s="19"/>
      <c r="C19" s="20"/>
      <c r="D19" s="20"/>
      <c r="E19" s="20"/>
      <c r="F19" s="20"/>
      <c r="G19" s="20"/>
      <c r="H19" s="52"/>
      <c r="J19" s="23"/>
      <c r="K19" s="19"/>
      <c r="L19" s="20"/>
      <c r="M19" s="20"/>
      <c r="N19" s="20"/>
      <c r="O19" s="20"/>
      <c r="P19" s="20"/>
      <c r="Q19" s="52"/>
    </row>
    <row r="20" spans="1:18">
      <c r="A20" s="23"/>
      <c r="B20" s="29" t="s">
        <v>19</v>
      </c>
      <c r="C20" s="61">
        <f>SUM(C15:C19)</f>
        <v>581</v>
      </c>
      <c r="D20" s="61">
        <f t="shared" ref="D20:E20" si="11">SUM(D15:D19)</f>
        <v>648</v>
      </c>
      <c r="E20" s="61">
        <f t="shared" si="11"/>
        <v>634</v>
      </c>
      <c r="F20" s="61">
        <f>SUM(F15:F19)</f>
        <v>1863</v>
      </c>
      <c r="G20" s="25"/>
      <c r="H20" s="52"/>
      <c r="J20" s="23"/>
      <c r="K20" s="29" t="s">
        <v>19</v>
      </c>
      <c r="L20" s="25">
        <f>SUM(L15:L19)</f>
        <v>682</v>
      </c>
      <c r="M20" s="25">
        <f t="shared" ref="M20:O20" si="12">SUM(M15:M19)</f>
        <v>647</v>
      </c>
      <c r="N20" s="25">
        <f t="shared" si="12"/>
        <v>619</v>
      </c>
      <c r="O20" s="25">
        <f t="shared" si="12"/>
        <v>1948</v>
      </c>
      <c r="P20" s="25"/>
      <c r="Q20" s="52"/>
    </row>
    <row r="21" spans="1:18">
      <c r="A21" s="23"/>
      <c r="B21" s="19"/>
      <c r="C21" s="20" t="str">
        <f>IF(C20&gt;L20,"Won", IF(C20&lt;L20,"Lost","Tied"))</f>
        <v>Lost</v>
      </c>
      <c r="D21" s="20" t="str">
        <f>IF(D20&gt;M20,"Won", IF(D20&lt;M20,"Lost","Tied"))</f>
        <v>Won</v>
      </c>
      <c r="E21" s="20" t="str">
        <f>IF(E20&gt;N20,"Won", IF(E20&lt;N20,"Lost","Tied"))</f>
        <v>Won</v>
      </c>
      <c r="F21" s="20" t="str">
        <f>IF(F20&gt;O20,"Won", IF(F20&lt;O20,"Lost","Tied"))</f>
        <v>Lost</v>
      </c>
      <c r="G21" s="20"/>
      <c r="H21" s="26"/>
      <c r="J21" s="23"/>
      <c r="K21" s="19"/>
      <c r="L21" s="20" t="str">
        <f>IF(L20&gt;C20,"Won", IF(L20&lt;C20,"Lost","Tied"))</f>
        <v>Won</v>
      </c>
      <c r="M21" s="20" t="str">
        <f>IF(M20&gt;D20,"Won", IF(M20&lt;D20,"Lost","Tied"))</f>
        <v>Lost</v>
      </c>
      <c r="N21" s="20" t="str">
        <f>IF(N20&gt;E20,"Won", IF(N20&lt;E20,"Lost","Tied"))</f>
        <v>Lost</v>
      </c>
      <c r="O21" s="20" t="str">
        <f>IF(O20&gt;F20,"Won", IF(O20&lt;F20,"Lost","Tied"))</f>
        <v>Won</v>
      </c>
      <c r="P21" s="20"/>
      <c r="Q21" s="26"/>
    </row>
    <row r="22" spans="1:18">
      <c r="A22" s="23"/>
      <c r="B22" s="24" t="s">
        <v>20</v>
      </c>
      <c r="C22" s="30">
        <f>SUM((IF(C21="Won", "1", IF(C21="Tied", "0.5","0"))), (IF(D21="Won", "1", IF(D21="Tied", "0.5","0"))), (IF(E21="Won", "1", IF(E21="Tied", "0.5","0"))), (IF(F21="Won", "1", IF(F21="Tied", "0.5","0"))))</f>
        <v>2</v>
      </c>
      <c r="D22" s="20"/>
      <c r="E22" s="20"/>
      <c r="F22" s="20"/>
      <c r="G22" s="20"/>
      <c r="H22" s="52"/>
      <c r="J22" s="23"/>
      <c r="K22" s="24" t="s">
        <v>20</v>
      </c>
      <c r="L22" s="30">
        <f>SUM((IF(L21="Won", "1", IF(L21="Tied", "0.5","0"))), (IF(M21="Won", "1", IF(M21="Tied", "0.5","0"))), (IF(N21="Won", "1", IF(N21="Tied", "0.5","0"))), (IF(O21="Won", "1", IF(O21="Tied", "0.5","0"))))</f>
        <v>2</v>
      </c>
      <c r="M22" s="20"/>
      <c r="N22" s="20"/>
      <c r="O22" s="20"/>
      <c r="P22" s="20"/>
      <c r="Q22" s="52"/>
    </row>
    <row r="23" spans="1:18">
      <c r="A23" s="23"/>
      <c r="B23" s="19"/>
      <c r="C23" s="20"/>
      <c r="D23" s="20"/>
      <c r="E23" s="20"/>
      <c r="F23" s="20"/>
      <c r="G23" s="20"/>
      <c r="H23" s="52"/>
      <c r="J23" s="23"/>
      <c r="K23" s="19"/>
      <c r="L23" s="20"/>
      <c r="M23" s="20"/>
      <c r="N23" s="20"/>
      <c r="O23" s="20"/>
      <c r="P23" s="20"/>
      <c r="Q23" s="52"/>
    </row>
    <row r="24" spans="1:18" ht="13.5" thickBot="1">
      <c r="A24" s="31"/>
      <c r="B24" s="32" t="s">
        <v>21</v>
      </c>
      <c r="C24" s="33">
        <f>'Week 4'!C120+C22</f>
        <v>12</v>
      </c>
      <c r="D24" s="34"/>
      <c r="E24" s="35"/>
      <c r="F24" s="35"/>
      <c r="G24" s="35"/>
      <c r="H24" s="36"/>
      <c r="J24" s="31"/>
      <c r="K24" s="32" t="s">
        <v>21</v>
      </c>
      <c r="L24" s="33">
        <f>'Week 4'!L72+L22</f>
        <v>11</v>
      </c>
      <c r="M24" s="34"/>
      <c r="N24" s="35"/>
      <c r="O24" s="35"/>
      <c r="P24" s="35"/>
      <c r="Q24" s="36"/>
    </row>
    <row r="25" spans="1:18">
      <c r="A25" s="19"/>
      <c r="B25" s="39"/>
      <c r="C25" s="30"/>
      <c r="D25" s="40"/>
      <c r="E25" s="20"/>
      <c r="F25" s="20"/>
      <c r="G25" s="20"/>
      <c r="H25" s="20"/>
      <c r="J25" s="19"/>
      <c r="K25" s="39"/>
      <c r="L25" s="30"/>
      <c r="M25" s="40"/>
      <c r="N25" s="20"/>
      <c r="O25" s="20"/>
      <c r="P25" s="20"/>
      <c r="Q25" s="20"/>
    </row>
    <row r="26" spans="1:18" ht="13.5" thickBot="1"/>
    <row r="27" spans="1:18" s="3" customFormat="1" ht="18">
      <c r="A27" s="73" t="s">
        <v>97</v>
      </c>
      <c r="B27" s="74"/>
      <c r="C27" s="72"/>
      <c r="D27" s="72"/>
      <c r="E27" s="71" t="s">
        <v>37</v>
      </c>
      <c r="F27" s="72"/>
      <c r="G27" s="46" t="s">
        <v>8</v>
      </c>
      <c r="H27" s="15"/>
      <c r="I27" s="4"/>
      <c r="J27" s="73" t="s">
        <v>66</v>
      </c>
      <c r="K27" s="74"/>
      <c r="L27" s="72"/>
      <c r="M27" s="72"/>
      <c r="N27" s="71" t="s">
        <v>36</v>
      </c>
      <c r="O27" s="72"/>
      <c r="P27" s="37" t="s">
        <v>84</v>
      </c>
      <c r="Q27" s="15"/>
    </row>
    <row r="28" spans="1:18" s="2" customFormat="1" ht="25.5">
      <c r="A28" s="41" t="s">
        <v>23</v>
      </c>
      <c r="B28" s="14" t="s">
        <v>22</v>
      </c>
      <c r="C28" s="13" t="s">
        <v>1</v>
      </c>
      <c r="D28" s="13" t="s">
        <v>2</v>
      </c>
      <c r="E28" s="13" t="s">
        <v>3</v>
      </c>
      <c r="F28" s="13" t="s">
        <v>32</v>
      </c>
      <c r="G28" s="13" t="s">
        <v>25</v>
      </c>
      <c r="H28" s="17" t="s">
        <v>24</v>
      </c>
      <c r="I28" s="5"/>
      <c r="J28" s="41" t="s">
        <v>23</v>
      </c>
      <c r="K28" s="14" t="s">
        <v>22</v>
      </c>
      <c r="L28" s="13" t="s">
        <v>1</v>
      </c>
      <c r="M28" s="13" t="s">
        <v>2</v>
      </c>
      <c r="N28" s="13" t="s">
        <v>3</v>
      </c>
      <c r="O28" s="13" t="s">
        <v>32</v>
      </c>
      <c r="P28" s="13" t="s">
        <v>25</v>
      </c>
      <c r="Q28" s="17" t="s">
        <v>24</v>
      </c>
    </row>
    <row r="29" spans="1:18">
      <c r="A29" s="28">
        <f>'Week 4'!Q77</f>
        <v>127</v>
      </c>
      <c r="B29" s="9" t="s">
        <v>43</v>
      </c>
      <c r="C29" s="6">
        <v>126</v>
      </c>
      <c r="D29" s="6">
        <v>134</v>
      </c>
      <c r="E29" s="6">
        <v>129</v>
      </c>
      <c r="F29" s="25">
        <f t="shared" ref="F29:F30" si="13">SUM(C29:E29)</f>
        <v>389</v>
      </c>
      <c r="G29" s="25">
        <f t="shared" ref="G29:G31" si="14">INT(AVERAGE(C29:E29))</f>
        <v>129</v>
      </c>
      <c r="H29" s="21">
        <f>INT(AVERAGE('Week 1'!L53:N53,'Week 2'!L29:N29,'Week 3'!C101:E101,'Week 4'!L77:N77,C29:E29))</f>
        <v>128</v>
      </c>
      <c r="I29" s="6"/>
      <c r="J29" s="28">
        <f>'Week 4'!Q101</f>
        <v>114</v>
      </c>
      <c r="K29" s="54" t="s">
        <v>61</v>
      </c>
      <c r="L29" s="6">
        <v>151</v>
      </c>
      <c r="M29" s="6">
        <v>145</v>
      </c>
      <c r="N29" s="6">
        <v>106</v>
      </c>
      <c r="O29" s="25">
        <f>SUM(L29:N29)</f>
        <v>402</v>
      </c>
      <c r="P29" s="25">
        <f>INT(AVERAGE(L29:N29))</f>
        <v>134</v>
      </c>
      <c r="Q29" s="56">
        <f>INT(AVERAGE('Week 1'!L5:N5,'Week 2'!C53:E53,'Week 3'!L77:N77,'Week 4'!L101:N101,L29:N29))</f>
        <v>118</v>
      </c>
      <c r="R29" s="6"/>
    </row>
    <row r="30" spans="1:18">
      <c r="A30" s="28">
        <f>'Week 4'!Q78</f>
        <v>136</v>
      </c>
      <c r="B30" s="9" t="s">
        <v>56</v>
      </c>
      <c r="C30" s="6">
        <v>123</v>
      </c>
      <c r="D30" s="6">
        <v>131</v>
      </c>
      <c r="E30" s="6">
        <v>135</v>
      </c>
      <c r="F30" s="25">
        <f t="shared" si="13"/>
        <v>389</v>
      </c>
      <c r="G30" s="25">
        <f t="shared" si="14"/>
        <v>129</v>
      </c>
      <c r="H30" s="21">
        <f>INT(AVERAGE('Week 1'!L54:N54,'Week 2'!L30:N30,'Week 3'!C102:E102,'Week 4'!L78:N78,C30:E30))</f>
        <v>134</v>
      </c>
      <c r="I30" s="6"/>
      <c r="J30" s="28">
        <f>'Week 4'!Q102</f>
        <v>119</v>
      </c>
      <c r="K30" s="54" t="s">
        <v>68</v>
      </c>
      <c r="L30" s="20">
        <v>103</v>
      </c>
      <c r="M30" s="20">
        <v>161</v>
      </c>
      <c r="N30" s="20">
        <v>96</v>
      </c>
      <c r="O30" s="25">
        <f t="shared" ref="O30" si="15">SUM(L30:N30)</f>
        <v>360</v>
      </c>
      <c r="P30" s="25">
        <f>INT(AVERAGE(L30:N30))</f>
        <v>120</v>
      </c>
      <c r="Q30" s="56">
        <f>INT(AVERAGE('Week 1'!L6:N6,'Week 2'!C54:E54,'Week 3'!L78:N78,'Week 4'!L102:N102,L30:N30))</f>
        <v>119</v>
      </c>
      <c r="R30" s="6"/>
    </row>
    <row r="31" spans="1:18">
      <c r="A31" s="28">
        <f>'Week 4'!Q79</f>
        <v>111</v>
      </c>
      <c r="B31" s="9" t="s">
        <v>57</v>
      </c>
      <c r="C31" s="6">
        <v>104</v>
      </c>
      <c r="D31" s="6">
        <v>130</v>
      </c>
      <c r="E31" s="6">
        <v>122</v>
      </c>
      <c r="F31" s="25">
        <f>SUM(C31:E31)</f>
        <v>356</v>
      </c>
      <c r="G31" s="25">
        <f t="shared" si="14"/>
        <v>118</v>
      </c>
      <c r="H31" s="21">
        <f>INT(AVERAGE('Week 1'!L55:N55,'Week 2'!L31:N31,'Week 3'!C103:E103,'Week 4'!L79:N79,C31:E31))</f>
        <v>112</v>
      </c>
      <c r="I31" s="6"/>
      <c r="J31" s="28">
        <f>'Week 4'!Q103</f>
        <v>122</v>
      </c>
      <c r="K31" s="60" t="s">
        <v>62</v>
      </c>
      <c r="P31" s="25"/>
      <c r="Q31" s="56">
        <f>INT(AVERAGE('Week 1'!L7:N7,'Week 2'!C55:E55,'Week 3'!L79:N79,'Week 4'!L103:N103,L31:N31))</f>
        <v>122</v>
      </c>
      <c r="R31" s="6"/>
    </row>
    <row r="32" spans="1:18">
      <c r="A32" s="18"/>
      <c r="B32" s="9"/>
      <c r="C32" s="6"/>
      <c r="D32" s="6"/>
      <c r="E32" s="6"/>
      <c r="F32" s="25"/>
      <c r="G32" s="25"/>
      <c r="H32" s="21"/>
      <c r="I32" s="6"/>
      <c r="J32" s="28">
        <f>'Week 3'!H80</f>
        <v>159</v>
      </c>
      <c r="K32" s="9" t="s">
        <v>96</v>
      </c>
      <c r="L32" s="6">
        <v>150</v>
      </c>
      <c r="M32" s="6">
        <v>140</v>
      </c>
      <c r="N32" s="6">
        <v>120</v>
      </c>
      <c r="O32" s="25">
        <f>SUM(L32:N32)</f>
        <v>410</v>
      </c>
      <c r="P32" s="25">
        <f t="shared" ref="P32" si="16">INT(AVERAGE(L32:N32))</f>
        <v>136</v>
      </c>
      <c r="Q32" s="56">
        <f>INT(AVERAGE('Week 3'!C80:E80,L32:N32))</f>
        <v>148</v>
      </c>
      <c r="R32" s="6"/>
    </row>
    <row r="33" spans="1:17">
      <c r="A33" s="18"/>
      <c r="B33" s="9"/>
      <c r="C33" s="6"/>
      <c r="D33" s="6"/>
      <c r="E33" s="6"/>
      <c r="F33" s="25"/>
      <c r="G33" s="25"/>
      <c r="H33" s="21"/>
      <c r="J33" s="18"/>
      <c r="L33" s="6"/>
      <c r="M33" s="6"/>
      <c r="N33" s="6"/>
      <c r="O33" s="20"/>
      <c r="P33" s="25"/>
      <c r="Q33" s="21"/>
    </row>
    <row r="34" spans="1:17">
      <c r="A34" s="38"/>
      <c r="C34"/>
      <c r="D34"/>
      <c r="E34"/>
      <c r="F34"/>
      <c r="G34"/>
      <c r="H34" s="21"/>
      <c r="J34" s="18"/>
      <c r="L34" s="6"/>
      <c r="M34" s="6"/>
      <c r="N34" s="6"/>
      <c r="O34" s="20"/>
      <c r="P34" s="25"/>
      <c r="Q34" s="21"/>
    </row>
    <row r="35" spans="1:17">
      <c r="A35" s="23"/>
      <c r="B35" s="24" t="s">
        <v>17</v>
      </c>
      <c r="C35" s="25">
        <f>SUM(C29:C33)</f>
        <v>353</v>
      </c>
      <c r="D35" s="25">
        <f t="shared" ref="D35:F35" si="17">SUM(D29:D33)</f>
        <v>395</v>
      </c>
      <c r="E35" s="25">
        <f t="shared" si="17"/>
        <v>386</v>
      </c>
      <c r="F35" s="25">
        <f t="shared" si="17"/>
        <v>1134</v>
      </c>
      <c r="G35" s="25"/>
      <c r="H35" s="26"/>
      <c r="J35" s="23"/>
      <c r="K35" s="24" t="s">
        <v>17</v>
      </c>
      <c r="L35" s="25">
        <f>SUM(L29:L33)</f>
        <v>404</v>
      </c>
      <c r="M35" s="25">
        <f t="shared" ref="M35:N35" si="18">SUM(M29:M33)</f>
        <v>446</v>
      </c>
      <c r="N35" s="25">
        <f t="shared" si="18"/>
        <v>322</v>
      </c>
      <c r="O35" s="25">
        <f>SUM(O29:O33)</f>
        <v>1172</v>
      </c>
      <c r="P35" s="25"/>
      <c r="Q35" s="26"/>
    </row>
    <row r="36" spans="1:17">
      <c r="A36" s="23"/>
      <c r="B36" s="19"/>
      <c r="C36" s="25"/>
      <c r="D36" s="25"/>
      <c r="E36" s="25"/>
      <c r="F36" s="25"/>
      <c r="G36" s="25"/>
      <c r="H36" s="21"/>
      <c r="J36" s="23"/>
      <c r="K36" s="19"/>
      <c r="L36" s="25"/>
      <c r="M36" s="25"/>
      <c r="N36" s="25"/>
      <c r="O36" s="25"/>
      <c r="P36" s="25"/>
      <c r="Q36" s="21"/>
    </row>
    <row r="37" spans="1:17">
      <c r="A37" s="23"/>
      <c r="B37" s="19"/>
      <c r="C37" s="20"/>
      <c r="D37" s="20"/>
      <c r="E37" s="20"/>
      <c r="F37" s="20"/>
      <c r="G37" s="20"/>
      <c r="H37" s="52"/>
      <c r="J37" s="23"/>
      <c r="K37" s="19"/>
      <c r="L37" s="20"/>
      <c r="M37" s="20"/>
      <c r="N37" s="20"/>
      <c r="O37" s="20"/>
      <c r="P37" s="20"/>
      <c r="Q37" s="52"/>
    </row>
    <row r="38" spans="1:17" s="2" customFormat="1" ht="25.5">
      <c r="A38" s="16" t="s">
        <v>16</v>
      </c>
      <c r="B38" s="14" t="s">
        <v>22</v>
      </c>
      <c r="C38" s="13" t="s">
        <v>1</v>
      </c>
      <c r="D38" s="13" t="s">
        <v>2</v>
      </c>
      <c r="E38" s="13" t="s">
        <v>3</v>
      </c>
      <c r="F38" s="13" t="s">
        <v>33</v>
      </c>
      <c r="G38" s="13" t="s">
        <v>18</v>
      </c>
      <c r="H38" s="50"/>
      <c r="I38" s="5"/>
      <c r="J38" s="16" t="s">
        <v>16</v>
      </c>
      <c r="K38" s="14" t="s">
        <v>22</v>
      </c>
      <c r="L38" s="13" t="s">
        <v>1</v>
      </c>
      <c r="M38" s="13" t="s">
        <v>2</v>
      </c>
      <c r="N38" s="13" t="s">
        <v>3</v>
      </c>
      <c r="O38" s="13" t="s">
        <v>33</v>
      </c>
      <c r="P38" s="13" t="s">
        <v>18</v>
      </c>
      <c r="Q38" s="50"/>
    </row>
    <row r="39" spans="1:17">
      <c r="A39" s="28">
        <f>IF(A29&gt;=200, "0", 200-A29)</f>
        <v>73</v>
      </c>
      <c r="B39" s="9" t="s">
        <v>43</v>
      </c>
      <c r="C39" s="25">
        <f t="shared" ref="C39:E41" si="19">$A39+C29</f>
        <v>199</v>
      </c>
      <c r="D39" s="25">
        <f t="shared" si="19"/>
        <v>207</v>
      </c>
      <c r="E39" s="25">
        <f t="shared" si="19"/>
        <v>202</v>
      </c>
      <c r="F39" s="25">
        <f>SUM(C39:E39)</f>
        <v>608</v>
      </c>
      <c r="G39" s="25">
        <f>IF(H29&gt;=200, "0", 200-H29)</f>
        <v>72</v>
      </c>
      <c r="H39" s="43"/>
      <c r="J39" s="28">
        <f>IF(J29&gt;=200, "0", 200-J29)</f>
        <v>86</v>
      </c>
      <c r="K39" s="54" t="s">
        <v>61</v>
      </c>
      <c r="L39" s="25">
        <f t="shared" ref="L39:N40" si="20">$J39+L29</f>
        <v>237</v>
      </c>
      <c r="M39" s="25">
        <f t="shared" si="20"/>
        <v>231</v>
      </c>
      <c r="N39" s="25">
        <f t="shared" si="20"/>
        <v>192</v>
      </c>
      <c r="O39" s="25">
        <f>SUM(L39:N39)</f>
        <v>660</v>
      </c>
      <c r="P39" s="25">
        <f>IF(Q29&gt;=200, "0", 200-Q29)</f>
        <v>82</v>
      </c>
      <c r="Q39" s="43"/>
    </row>
    <row r="40" spans="1:17">
      <c r="A40" s="28">
        <f>IF(A30&gt;=200, "0", 200-A30)</f>
        <v>64</v>
      </c>
      <c r="B40" s="9" t="s">
        <v>56</v>
      </c>
      <c r="C40" s="25">
        <f t="shared" si="19"/>
        <v>187</v>
      </c>
      <c r="D40" s="25">
        <f t="shared" si="19"/>
        <v>195</v>
      </c>
      <c r="E40" s="25">
        <f t="shared" si="19"/>
        <v>199</v>
      </c>
      <c r="F40" s="25">
        <f t="shared" ref="F40:F41" si="21">SUM(C40:E40)</f>
        <v>581</v>
      </c>
      <c r="G40" s="25">
        <f>IF(H30&gt;=200, "0", 200-H30)</f>
        <v>66</v>
      </c>
      <c r="H40" s="43"/>
      <c r="J40" s="28">
        <f>IF(J30&gt;=200, "0", 200-J30)</f>
        <v>81</v>
      </c>
      <c r="K40" s="54" t="s">
        <v>68</v>
      </c>
      <c r="L40" s="25">
        <f t="shared" si="20"/>
        <v>184</v>
      </c>
      <c r="M40" s="25">
        <f t="shared" si="20"/>
        <v>242</v>
      </c>
      <c r="N40" s="25">
        <f t="shared" si="20"/>
        <v>177</v>
      </c>
      <c r="O40" s="25">
        <f>SUM(L40:N40)</f>
        <v>603</v>
      </c>
      <c r="P40" s="25">
        <f>IF(Q30&gt;=200, "0", 200-Q30)</f>
        <v>81</v>
      </c>
      <c r="Q40" s="43"/>
    </row>
    <row r="41" spans="1:17">
      <c r="A41" s="28">
        <f>IF(A31&gt;=200, "0", 200-A31)</f>
        <v>89</v>
      </c>
      <c r="B41" s="9" t="s">
        <v>57</v>
      </c>
      <c r="C41" s="25">
        <f t="shared" si="19"/>
        <v>193</v>
      </c>
      <c r="D41" s="25">
        <f t="shared" si="19"/>
        <v>219</v>
      </c>
      <c r="E41" s="25">
        <f t="shared" si="19"/>
        <v>211</v>
      </c>
      <c r="F41" s="25">
        <f t="shared" si="21"/>
        <v>623</v>
      </c>
      <c r="G41" s="25">
        <f>IF(H31&gt;=200, "0", 200-H31)</f>
        <v>88</v>
      </c>
      <c r="H41" s="43"/>
      <c r="J41" s="28">
        <f>IF(J32&gt;=200, "0", 200-J32)</f>
        <v>41</v>
      </c>
      <c r="K41" s="9" t="s">
        <v>96</v>
      </c>
      <c r="L41" s="25">
        <f>$J41+L32</f>
        <v>191</v>
      </c>
      <c r="M41" s="25">
        <f>$J41+M32</f>
        <v>181</v>
      </c>
      <c r="N41" s="25">
        <f>$J41+N32</f>
        <v>161</v>
      </c>
      <c r="O41" s="25">
        <f>SUM(L41:N41)</f>
        <v>533</v>
      </c>
      <c r="P41" s="25">
        <f>IF(Q32&gt;=200, "0", 200-Q32)</f>
        <v>52</v>
      </c>
      <c r="Q41" s="43"/>
    </row>
    <row r="42" spans="1:17">
      <c r="A42" s="28"/>
      <c r="C42" s="25"/>
      <c r="D42" s="25"/>
      <c r="E42" s="25"/>
      <c r="F42" s="25"/>
      <c r="G42" s="25"/>
      <c r="H42" s="43"/>
      <c r="J42" s="28"/>
      <c r="L42" s="25"/>
      <c r="M42" s="25"/>
      <c r="N42" s="25"/>
      <c r="O42" s="25"/>
      <c r="P42" s="25"/>
      <c r="Q42" s="43"/>
    </row>
    <row r="43" spans="1:17">
      <c r="A43" s="23"/>
      <c r="B43" s="19"/>
      <c r="C43" s="20"/>
      <c r="D43" s="20"/>
      <c r="E43" s="20"/>
      <c r="F43" s="20"/>
      <c r="G43" s="20"/>
      <c r="H43" s="52"/>
      <c r="J43" s="23"/>
      <c r="K43" s="19"/>
      <c r="L43" s="20"/>
      <c r="M43" s="20"/>
      <c r="N43" s="20"/>
      <c r="O43" s="20"/>
      <c r="P43" s="20"/>
      <c r="Q43" s="52"/>
    </row>
    <row r="44" spans="1:17">
      <c r="A44" s="23"/>
      <c r="B44" s="29" t="s">
        <v>19</v>
      </c>
      <c r="C44" s="25">
        <f>SUM(C39:C43)</f>
        <v>579</v>
      </c>
      <c r="D44" s="25">
        <f t="shared" ref="D44:F44" si="22">SUM(D39:D43)</f>
        <v>621</v>
      </c>
      <c r="E44" s="25">
        <f>SUM(E39:E43)</f>
        <v>612</v>
      </c>
      <c r="F44" s="25">
        <f t="shared" si="22"/>
        <v>1812</v>
      </c>
      <c r="G44" s="25"/>
      <c r="H44" s="52"/>
      <c r="J44" s="23"/>
      <c r="K44" s="29" t="s">
        <v>19</v>
      </c>
      <c r="L44" s="25">
        <f>SUM(L39:L43)</f>
        <v>612</v>
      </c>
      <c r="M44" s="25">
        <f>SUM(M39:M43)</f>
        <v>654</v>
      </c>
      <c r="N44" s="25">
        <f>SUM(N39:N43)</f>
        <v>530</v>
      </c>
      <c r="O44" s="25">
        <f>SUM(O39:O43)</f>
        <v>1796</v>
      </c>
      <c r="P44" s="25"/>
      <c r="Q44" s="52"/>
    </row>
    <row r="45" spans="1:17">
      <c r="A45" s="23"/>
      <c r="B45" s="19"/>
      <c r="C45" s="20" t="str">
        <f>IF(C44&gt;L44,"Won", IF(C44&lt;L44,"Lost","Tied"))</f>
        <v>Lost</v>
      </c>
      <c r="D45" s="20" t="str">
        <f>IF(D44&gt;M44,"Won", IF(D44&lt;M44,"Lost","Tied"))</f>
        <v>Lost</v>
      </c>
      <c r="E45" s="20" t="str">
        <f>IF(E44&gt;N44,"Won", IF(E44&lt;N44,"Lost","Tied"))</f>
        <v>Won</v>
      </c>
      <c r="F45" s="20" t="str">
        <f>IF(F44&gt;O44,"Won", IF(F44&lt;O44,"Lost","Tied"))</f>
        <v>Won</v>
      </c>
      <c r="G45" s="20"/>
      <c r="H45" s="26"/>
      <c r="J45" s="23"/>
      <c r="K45" s="19"/>
      <c r="L45" s="20" t="str">
        <f>IF(L44&gt;C44,"Won", IF(L44&lt;C44,"Lost","Tied"))</f>
        <v>Won</v>
      </c>
      <c r="M45" s="20" t="str">
        <f>IF(M44&gt;D44,"Won", IF(M44&lt;D44,"Lost","Tied"))</f>
        <v>Won</v>
      </c>
      <c r="N45" s="20" t="str">
        <f>IF(N44&gt;E44,"Won", IF(N44&lt;E44,"Lost","Tied"))</f>
        <v>Lost</v>
      </c>
      <c r="O45" s="20" t="str">
        <f>IF(O44&gt;F44,"Won", IF(O44&lt;F44,"Lost","Tied"))</f>
        <v>Lost</v>
      </c>
      <c r="P45" s="20"/>
      <c r="Q45" s="26"/>
    </row>
    <row r="46" spans="1:17">
      <c r="A46" s="23"/>
      <c r="B46" s="24" t="s">
        <v>20</v>
      </c>
      <c r="C46" s="30">
        <f>SUM((IF(C45="Won", "1", IF(C45="Tied", "0.5","0"))), (IF(D45="Won", "1", IF(D45="Tied", "0.5","0"))), (IF(E45="Won", "1", IF(E45="Tied", "0.5","0"))), (IF(F45="Won", "1", IF(F45="Tied", "0.5","0"))))</f>
        <v>2</v>
      </c>
      <c r="D46" s="20"/>
      <c r="E46" s="20"/>
      <c r="F46" s="20"/>
      <c r="G46" s="20"/>
      <c r="H46" s="52"/>
      <c r="J46" s="23"/>
      <c r="K46" s="24" t="s">
        <v>20</v>
      </c>
      <c r="L46" s="30">
        <f>SUM((IF(L45="Won", "1", IF(L45="Tied", "0.5","0"))), (IF(M45="Won", "1", IF(M45="Tied", "0.5","0"))), (IF(N45="Won", "1", IF(N45="Tied", "0.5","0"))), (IF(O45="Won", "1", IF(O45="Tied", "0.5","0"))))</f>
        <v>2</v>
      </c>
      <c r="M46" s="20"/>
      <c r="N46" s="20"/>
      <c r="O46" s="20"/>
      <c r="P46" s="20"/>
      <c r="Q46" s="52"/>
    </row>
    <row r="47" spans="1:17">
      <c r="A47" s="23"/>
      <c r="B47" s="19"/>
      <c r="C47" s="20"/>
      <c r="D47" s="20"/>
      <c r="E47" s="20"/>
      <c r="F47" s="20"/>
      <c r="G47" s="20"/>
      <c r="H47" s="52"/>
      <c r="J47" s="23"/>
      <c r="K47" s="19"/>
      <c r="L47" s="20"/>
      <c r="M47" s="20"/>
      <c r="N47" s="20"/>
      <c r="O47" s="20"/>
      <c r="P47" s="20"/>
      <c r="Q47" s="52"/>
    </row>
    <row r="48" spans="1:17" ht="13.5" thickBot="1">
      <c r="A48" s="31"/>
      <c r="B48" s="32" t="s">
        <v>21</v>
      </c>
      <c r="C48" s="33">
        <f>'Week 4'!L96+C46</f>
        <v>9</v>
      </c>
      <c r="D48" s="34"/>
      <c r="E48" s="35"/>
      <c r="F48" s="35"/>
      <c r="G48" s="35"/>
      <c r="H48" s="36"/>
      <c r="I48" s="45"/>
      <c r="J48" s="31"/>
      <c r="K48" s="32" t="s">
        <v>21</v>
      </c>
      <c r="L48" s="33">
        <f>'Week 4'!L120+L46</f>
        <v>7</v>
      </c>
      <c r="M48" s="34"/>
      <c r="N48" s="35"/>
      <c r="O48" s="35"/>
      <c r="P48" s="35"/>
      <c r="Q48" s="36"/>
    </row>
    <row r="50" spans="1:18" ht="13.5" thickBot="1"/>
    <row r="51" spans="1:18" s="3" customFormat="1" ht="18">
      <c r="A51" s="73" t="s">
        <v>78</v>
      </c>
      <c r="B51" s="76"/>
      <c r="C51" s="71"/>
      <c r="D51" s="72"/>
      <c r="E51" s="71" t="s">
        <v>38</v>
      </c>
      <c r="F51" s="72"/>
      <c r="G51" s="46" t="s">
        <v>13</v>
      </c>
      <c r="H51" s="15"/>
      <c r="I51" s="4"/>
      <c r="J51" s="73" t="s">
        <v>77</v>
      </c>
      <c r="K51" s="74"/>
      <c r="L51" s="72"/>
      <c r="M51" s="72"/>
      <c r="N51" s="71" t="s">
        <v>39</v>
      </c>
      <c r="O51" s="72"/>
      <c r="P51" s="37" t="s">
        <v>82</v>
      </c>
      <c r="Q51" s="15"/>
    </row>
    <row r="52" spans="1:18" s="2" customFormat="1" ht="25.5">
      <c r="A52" s="41" t="s">
        <v>23</v>
      </c>
      <c r="B52" s="14" t="s">
        <v>22</v>
      </c>
      <c r="C52" s="13" t="s">
        <v>1</v>
      </c>
      <c r="D52" s="13" t="s">
        <v>2</v>
      </c>
      <c r="E52" s="13" t="s">
        <v>3</v>
      </c>
      <c r="F52" s="13" t="s">
        <v>32</v>
      </c>
      <c r="G52" s="13" t="s">
        <v>25</v>
      </c>
      <c r="H52" s="17" t="s">
        <v>24</v>
      </c>
      <c r="I52" s="5"/>
      <c r="J52" s="41" t="s">
        <v>23</v>
      </c>
      <c r="K52" s="14" t="s">
        <v>22</v>
      </c>
      <c r="L52" s="13" t="s">
        <v>1</v>
      </c>
      <c r="M52" s="13" t="s">
        <v>2</v>
      </c>
      <c r="N52" s="13" t="s">
        <v>3</v>
      </c>
      <c r="O52" s="13" t="s">
        <v>32</v>
      </c>
      <c r="P52" s="13" t="s">
        <v>25</v>
      </c>
      <c r="Q52" s="17" t="s">
        <v>24</v>
      </c>
    </row>
    <row r="53" spans="1:18">
      <c r="A53" s="28">
        <f>'Week 4'!H77</f>
        <v>123</v>
      </c>
      <c r="B53" s="9" t="s">
        <v>48</v>
      </c>
      <c r="C53" s="20">
        <v>135</v>
      </c>
      <c r="D53" s="20">
        <v>176</v>
      </c>
      <c r="E53" s="20">
        <v>130</v>
      </c>
      <c r="F53" s="20">
        <f t="shared" ref="F53" si="23">SUM(C53:E53)</f>
        <v>441</v>
      </c>
      <c r="G53" s="25">
        <f>INT(AVERAGE(C53:E53))</f>
        <v>147</v>
      </c>
      <c r="H53" s="21">
        <f>INT(AVERAGE('Week 1'!L77:N77,'Week 2'!C101:E101,'Week 3'!L29:N29,'Week 4'!C77:E77,C53:E53))</f>
        <v>129</v>
      </c>
      <c r="I53" s="6"/>
      <c r="J53" s="28">
        <f>'Week 4'!Q29</f>
        <v>94</v>
      </c>
      <c r="K53" s="9" t="s">
        <v>53</v>
      </c>
      <c r="L53" s="6">
        <v>125</v>
      </c>
      <c r="M53" s="6">
        <v>99</v>
      </c>
      <c r="N53" s="6">
        <v>129</v>
      </c>
      <c r="O53" s="25">
        <f t="shared" ref="O53" si="24">SUM(L53:N53)</f>
        <v>353</v>
      </c>
      <c r="P53" s="25">
        <f t="shared" ref="P53" si="25">INT(AVERAGE(L53:N53))</f>
        <v>117</v>
      </c>
      <c r="Q53" s="21">
        <f>INT(AVERAGE('Week 1'!C29:E29,'Week 2'!L5:N5,'Week 3'!C77:E77,'Week 4'!L29:N29,L53:N53))</f>
        <v>99</v>
      </c>
      <c r="R53" s="6"/>
    </row>
    <row r="54" spans="1:18">
      <c r="A54" s="28">
        <f>'Week 4'!H78</f>
        <v>122</v>
      </c>
      <c r="B54" s="9" t="s">
        <v>81</v>
      </c>
      <c r="C54" s="20">
        <v>118</v>
      </c>
      <c r="D54" s="20">
        <v>132</v>
      </c>
      <c r="E54" s="20">
        <v>167</v>
      </c>
      <c r="F54" s="20">
        <f t="shared" ref="F54:F55" si="26">SUM(C54:E54)</f>
        <v>417</v>
      </c>
      <c r="G54" s="25">
        <f t="shared" ref="G54:G55" si="27">INT(AVERAGE(C54:E54))</f>
        <v>139</v>
      </c>
      <c r="H54" s="21">
        <f>INT(AVERAGE('Week 1'!L78:N78,'Week 2'!C102:E102,'Week 3'!L30:N30,'Week 4'!C78:E78,C54:E54))</f>
        <v>130</v>
      </c>
      <c r="I54" s="6"/>
      <c r="J54" s="28">
        <f>'Week 4'!Q30</f>
        <v>102</v>
      </c>
      <c r="K54" s="9" t="s">
        <v>54</v>
      </c>
      <c r="L54" s="20">
        <v>114</v>
      </c>
      <c r="M54" s="20">
        <v>119</v>
      </c>
      <c r="N54" s="20">
        <v>114</v>
      </c>
      <c r="O54" s="25">
        <f t="shared" ref="O54:O55" si="28">SUM(L54:N54)</f>
        <v>347</v>
      </c>
      <c r="P54" s="25">
        <f t="shared" ref="P54:P55" si="29">INT(AVERAGE(L54:N54))</f>
        <v>115</v>
      </c>
      <c r="Q54" s="21">
        <f>INT(AVERAGE('Week 1'!C30:E30,'Week 2'!L6:N6,'Week 3'!C78:E78,'Week 4'!L30:N30,L54:N54))</f>
        <v>105</v>
      </c>
      <c r="R54" s="6"/>
    </row>
    <row r="55" spans="1:18">
      <c r="A55" s="28">
        <f>'Week 4'!H79</f>
        <v>168</v>
      </c>
      <c r="B55" s="9" t="s">
        <v>50</v>
      </c>
      <c r="C55" s="20">
        <v>165</v>
      </c>
      <c r="D55" s="20">
        <v>151</v>
      </c>
      <c r="E55" s="20">
        <v>168</v>
      </c>
      <c r="F55" s="20">
        <f t="shared" si="26"/>
        <v>484</v>
      </c>
      <c r="G55" s="25">
        <f t="shared" si="27"/>
        <v>161</v>
      </c>
      <c r="H55" s="21">
        <f>INT(AVERAGE('Week 1'!L79:N79,'Week 2'!C103:E103,'Week 3'!L31:N31,'Week 4'!C79:E79,C55:E55))</f>
        <v>166</v>
      </c>
      <c r="I55" s="6"/>
      <c r="J55" s="28">
        <f>'Week 4'!Q31</f>
        <v>165</v>
      </c>
      <c r="K55" s="42" t="s">
        <v>55</v>
      </c>
      <c r="L55" s="6">
        <v>172</v>
      </c>
      <c r="M55" s="6">
        <v>153</v>
      </c>
      <c r="N55" s="6">
        <v>133</v>
      </c>
      <c r="O55" s="25">
        <f t="shared" si="28"/>
        <v>458</v>
      </c>
      <c r="P55" s="25">
        <f t="shared" si="29"/>
        <v>152</v>
      </c>
      <c r="Q55" s="21">
        <f>INT(AVERAGE('Week 1'!C31:E31,'Week 2'!L7:N7,'Week 3'!C79:E79,'Week 4'!L31:N31,L55:N55))</f>
        <v>162</v>
      </c>
      <c r="R55" s="6"/>
    </row>
    <row r="56" spans="1:18">
      <c r="A56" s="28"/>
      <c r="B56" s="9"/>
      <c r="D56" s="20"/>
      <c r="E56" s="20"/>
      <c r="F56" s="20"/>
      <c r="G56" s="25"/>
      <c r="H56" s="21"/>
      <c r="I56" s="6"/>
      <c r="J56" s="28"/>
      <c r="K56" s="9"/>
      <c r="L56" s="6"/>
      <c r="M56" s="6"/>
      <c r="N56" s="6"/>
      <c r="O56" s="25"/>
      <c r="P56" s="25"/>
      <c r="Q56" s="21"/>
      <c r="R56" s="6"/>
    </row>
    <row r="57" spans="1:18">
      <c r="A57" s="18"/>
      <c r="B57" s="9"/>
      <c r="C57" s="25"/>
      <c r="F57" s="25"/>
      <c r="G57" s="25"/>
      <c r="H57" s="21"/>
      <c r="J57" s="18"/>
      <c r="K57" s="9"/>
      <c r="L57" s="6"/>
      <c r="M57" s="6"/>
      <c r="N57" s="6"/>
      <c r="O57" s="25"/>
      <c r="P57" s="25"/>
      <c r="Q57" s="21"/>
    </row>
    <row r="58" spans="1:18">
      <c r="A58" s="18"/>
      <c r="B58" s="1"/>
      <c r="C58" s="20"/>
      <c r="D58" s="20"/>
      <c r="E58" s="20"/>
      <c r="F58" s="20"/>
      <c r="G58" s="20"/>
      <c r="H58" s="21"/>
      <c r="J58" s="18"/>
      <c r="L58" s="6"/>
      <c r="M58" s="6"/>
      <c r="N58" s="6"/>
      <c r="O58" s="20"/>
      <c r="P58" s="25"/>
      <c r="Q58" s="21"/>
    </row>
    <row r="59" spans="1:18">
      <c r="A59" s="23"/>
      <c r="B59" s="24" t="s">
        <v>17</v>
      </c>
      <c r="C59" s="25">
        <f>SUM(C53:C57)</f>
        <v>418</v>
      </c>
      <c r="D59" s="25">
        <f>SUM(D53:D57)</f>
        <v>459</v>
      </c>
      <c r="E59" s="25">
        <f>SUM(E53:E57)</f>
        <v>465</v>
      </c>
      <c r="F59" s="25">
        <f>SUM(F53:F57)</f>
        <v>1342</v>
      </c>
      <c r="G59" s="25"/>
      <c r="H59" s="26"/>
      <c r="J59" s="23"/>
      <c r="K59" s="24" t="s">
        <v>17</v>
      </c>
      <c r="L59" s="25">
        <f>SUM(L53:L57)</f>
        <v>411</v>
      </c>
      <c r="M59" s="25">
        <f>SUM(M53:M57)</f>
        <v>371</v>
      </c>
      <c r="N59" s="25">
        <f t="shared" ref="N59" si="30">SUM(N53:N57)</f>
        <v>376</v>
      </c>
      <c r="O59" s="25">
        <f>SUM(O53:O57)</f>
        <v>1158</v>
      </c>
      <c r="P59" s="25"/>
      <c r="Q59" s="26"/>
    </row>
    <row r="60" spans="1:18">
      <c r="A60" s="23"/>
      <c r="B60" s="19"/>
      <c r="C60" s="25"/>
      <c r="D60" s="25"/>
      <c r="E60" s="25"/>
      <c r="F60" s="25"/>
      <c r="G60" s="25"/>
      <c r="H60" s="21"/>
      <c r="J60" s="23"/>
      <c r="K60" s="19"/>
      <c r="L60" s="25"/>
      <c r="M60" s="25"/>
      <c r="N60" s="25"/>
      <c r="O60" s="25"/>
      <c r="P60" s="25"/>
      <c r="Q60" s="21"/>
    </row>
    <row r="61" spans="1:18">
      <c r="A61" s="23"/>
      <c r="B61" s="19"/>
      <c r="C61" s="20"/>
      <c r="D61" s="20"/>
      <c r="E61" s="20"/>
      <c r="F61" s="20"/>
      <c r="G61" s="20"/>
      <c r="H61" s="52"/>
      <c r="J61" s="23"/>
      <c r="K61" s="19"/>
      <c r="L61" s="20"/>
      <c r="M61" s="20"/>
      <c r="N61" s="20"/>
      <c r="O61" s="20"/>
      <c r="P61" s="20"/>
      <c r="Q61" s="52"/>
    </row>
    <row r="62" spans="1:18" s="2" customFormat="1" ht="25.5">
      <c r="A62" s="16" t="s">
        <v>16</v>
      </c>
      <c r="B62" s="14" t="s">
        <v>22</v>
      </c>
      <c r="C62" s="13" t="s">
        <v>1</v>
      </c>
      <c r="D62" s="13" t="s">
        <v>2</v>
      </c>
      <c r="E62" s="13" t="s">
        <v>3</v>
      </c>
      <c r="F62" s="13" t="s">
        <v>33</v>
      </c>
      <c r="G62" s="13" t="s">
        <v>18</v>
      </c>
      <c r="H62" s="50"/>
      <c r="I62" s="5"/>
      <c r="J62" s="16" t="s">
        <v>16</v>
      </c>
      <c r="K62" s="14" t="s">
        <v>22</v>
      </c>
      <c r="L62" s="13" t="s">
        <v>1</v>
      </c>
      <c r="M62" s="13" t="s">
        <v>2</v>
      </c>
      <c r="N62" s="13" t="s">
        <v>3</v>
      </c>
      <c r="O62" s="13" t="s">
        <v>33</v>
      </c>
      <c r="P62" s="13" t="s">
        <v>18</v>
      </c>
      <c r="Q62" s="50"/>
    </row>
    <row r="63" spans="1:18">
      <c r="A63" s="28">
        <f>IF(A53&gt;=200, "0", 200-A53)</f>
        <v>77</v>
      </c>
      <c r="B63" s="9" t="s">
        <v>48</v>
      </c>
      <c r="C63" s="25">
        <f>$A63+C53</f>
        <v>212</v>
      </c>
      <c r="D63" s="25">
        <f>$A63+D53</f>
        <v>253</v>
      </c>
      <c r="E63" s="25">
        <f>$A63+E53</f>
        <v>207</v>
      </c>
      <c r="F63" s="25">
        <f>SUM(C63:E63)</f>
        <v>672</v>
      </c>
      <c r="G63" s="25">
        <f>IF(H53&gt;=200, "0", 200-H53)</f>
        <v>71</v>
      </c>
      <c r="H63" s="52"/>
      <c r="J63" s="28">
        <f>IF(J53&gt;=200, "0", 200-J53)</f>
        <v>106</v>
      </c>
      <c r="K63" s="9" t="s">
        <v>53</v>
      </c>
      <c r="L63" s="25">
        <f>$J63+L53</f>
        <v>231</v>
      </c>
      <c r="M63" s="25">
        <f>$J63+M53</f>
        <v>205</v>
      </c>
      <c r="N63" s="25">
        <f>$J63+N53</f>
        <v>235</v>
      </c>
      <c r="O63" s="25">
        <f>SUM(L63:N63)</f>
        <v>671</v>
      </c>
      <c r="P63" s="25">
        <f>IF(Q53&gt;=200, "0", 200-Q53)</f>
        <v>101</v>
      </c>
      <c r="Q63" s="43"/>
    </row>
    <row r="64" spans="1:18">
      <c r="A64" s="28">
        <f>IF(A54&gt;=200, "0", 200-A54)</f>
        <v>78</v>
      </c>
      <c r="B64" s="9" t="s">
        <v>81</v>
      </c>
      <c r="C64" s="25">
        <f>$A64+C54</f>
        <v>196</v>
      </c>
      <c r="D64" s="25">
        <f t="shared" ref="D64:E64" si="31">$A64+D54</f>
        <v>210</v>
      </c>
      <c r="E64" s="25">
        <f t="shared" si="31"/>
        <v>245</v>
      </c>
      <c r="F64" s="25">
        <f>SUM(C64:E64)</f>
        <v>651</v>
      </c>
      <c r="G64" s="25">
        <f>IF(H54&gt;=200, "0", 200-H54)</f>
        <v>70</v>
      </c>
      <c r="H64" s="52"/>
      <c r="J64" s="28">
        <f>IF(J54&gt;=200, "0", 200-J54)</f>
        <v>98</v>
      </c>
      <c r="K64" s="9" t="s">
        <v>54</v>
      </c>
      <c r="L64" s="25">
        <f>$J64+L54</f>
        <v>212</v>
      </c>
      <c r="M64" s="25">
        <f t="shared" ref="M64:N64" si="32">$J64+M54</f>
        <v>217</v>
      </c>
      <c r="N64" s="25">
        <f t="shared" si="32"/>
        <v>212</v>
      </c>
      <c r="O64" s="25">
        <f>SUM(L64:N64)</f>
        <v>641</v>
      </c>
      <c r="P64" s="25">
        <f>IF(Q54&gt;=200, "0", 200-Q54)</f>
        <v>95</v>
      </c>
      <c r="Q64" s="43"/>
    </row>
    <row r="65" spans="1:17">
      <c r="A65" s="28">
        <f>IF(A55&gt;=200, "0", 200-A55)</f>
        <v>32</v>
      </c>
      <c r="B65" s="9" t="s">
        <v>50</v>
      </c>
      <c r="C65" s="25">
        <f>$A65+C55</f>
        <v>197</v>
      </c>
      <c r="D65" s="25">
        <f>$A65+D55</f>
        <v>183</v>
      </c>
      <c r="E65" s="25">
        <f>$A65+E55</f>
        <v>200</v>
      </c>
      <c r="F65" s="25">
        <f>SUM(C65:E65)</f>
        <v>580</v>
      </c>
      <c r="G65" s="25">
        <f>IF(H55&gt;=200, "0", 200-H55)</f>
        <v>34</v>
      </c>
      <c r="H65" s="52"/>
      <c r="J65" s="28">
        <f>IF(J55&gt;=200, "0", 200-J55)</f>
        <v>35</v>
      </c>
      <c r="K65" s="42" t="s">
        <v>55</v>
      </c>
      <c r="L65" s="25">
        <f>$J65+L55</f>
        <v>207</v>
      </c>
      <c r="M65" s="25">
        <f>$J65+M55</f>
        <v>188</v>
      </c>
      <c r="N65" s="25">
        <f>$J65+N55</f>
        <v>168</v>
      </c>
      <c r="O65" s="25">
        <f>SUM(L65:N65)</f>
        <v>563</v>
      </c>
      <c r="P65" s="25">
        <f>IF(Q55&gt;=200, "0", 200-Q55)</f>
        <v>38</v>
      </c>
      <c r="Q65" s="43"/>
    </row>
    <row r="66" spans="1:17">
      <c r="H66" s="52"/>
      <c r="J66" s="28"/>
      <c r="L66" s="25"/>
      <c r="M66" s="25"/>
      <c r="N66" s="25"/>
      <c r="O66" s="25"/>
      <c r="P66" s="25"/>
      <c r="Q66" s="43"/>
    </row>
    <row r="67" spans="1:17">
      <c r="A67" s="23"/>
      <c r="B67" s="19"/>
      <c r="C67" s="20"/>
      <c r="D67" s="20"/>
      <c r="E67" s="20"/>
      <c r="F67" s="20"/>
      <c r="G67" s="20"/>
      <c r="H67" s="52"/>
      <c r="J67" s="23"/>
      <c r="K67" s="19"/>
      <c r="L67" s="20"/>
      <c r="M67" s="20"/>
      <c r="N67" s="20"/>
      <c r="O67" s="20"/>
      <c r="P67" s="20"/>
      <c r="Q67" s="52"/>
    </row>
    <row r="68" spans="1:17">
      <c r="A68" s="23"/>
      <c r="B68" s="29" t="s">
        <v>19</v>
      </c>
      <c r="C68" s="25">
        <f>SUM(C63:C67)</f>
        <v>605</v>
      </c>
      <c r="D68" s="25">
        <f t="shared" ref="D68" si="33">SUM(D63:D67)</f>
        <v>646</v>
      </c>
      <c r="E68" s="25">
        <f>SUM(E63:E67)</f>
        <v>652</v>
      </c>
      <c r="F68" s="25">
        <f>SUM(F63:F67)</f>
        <v>1903</v>
      </c>
      <c r="G68" s="25"/>
      <c r="H68" s="52"/>
      <c r="J68" s="23"/>
      <c r="K68" s="29" t="s">
        <v>19</v>
      </c>
      <c r="L68" s="25">
        <f>SUM(L63:L67)</f>
        <v>650</v>
      </c>
      <c r="M68" s="25">
        <f>SUM(M63:M67)</f>
        <v>610</v>
      </c>
      <c r="N68" s="25">
        <f t="shared" ref="N68" si="34">SUM(N63:N67)</f>
        <v>615</v>
      </c>
      <c r="O68" s="25">
        <f>SUM(O63:O67)</f>
        <v>1875</v>
      </c>
      <c r="P68" s="25"/>
      <c r="Q68" s="52"/>
    </row>
    <row r="69" spans="1:17">
      <c r="A69" s="23"/>
      <c r="B69" s="19"/>
      <c r="C69" s="20" t="str">
        <f>IF(C68&gt;L68,"Won", IF(C68&lt;L68,"Lost","Tied"))</f>
        <v>Lost</v>
      </c>
      <c r="D69" s="20" t="str">
        <f>IF(D68&gt;M68,"Won", IF(D68&lt;M68,"Lost","Tied"))</f>
        <v>Won</v>
      </c>
      <c r="E69" s="20" t="str">
        <f>IF(E68&gt;N68,"Won", IF(E68&lt;N68,"Lost","Tied"))</f>
        <v>Won</v>
      </c>
      <c r="F69" s="20" t="str">
        <f>IF(F68&gt;O68,"Won", IF(F68&lt;O68,"Lost","Tied"))</f>
        <v>Won</v>
      </c>
      <c r="G69" s="20"/>
      <c r="H69" s="26"/>
      <c r="J69" s="23"/>
      <c r="K69" s="19"/>
      <c r="L69" s="20" t="str">
        <f>IF(L68&gt;C68,"Won", IF(L68&lt;C68,"Lost","Tied"))</f>
        <v>Won</v>
      </c>
      <c r="M69" s="20" t="str">
        <f>IF(M68&gt;D68,"Won", IF(M68&lt;D68,"Lost","Tied"))</f>
        <v>Lost</v>
      </c>
      <c r="N69" s="20" t="str">
        <f>IF(N68&gt;E68,"Won", IF(N68&lt;E68,"Lost","Tied"))</f>
        <v>Lost</v>
      </c>
      <c r="O69" s="20" t="str">
        <f>IF(O68&gt;F68,"Won", IF(O68&lt;F68,"Lost","Tied"))</f>
        <v>Lost</v>
      </c>
      <c r="P69" s="20"/>
      <c r="Q69" s="26"/>
    </row>
    <row r="70" spans="1:17">
      <c r="A70" s="23"/>
      <c r="B70" s="24" t="s">
        <v>20</v>
      </c>
      <c r="C70" s="30">
        <f>SUM((IF(C69="Won", "1", IF(C69="Tied", "0.5","0"))), (IF(D69="Won", "1", IF(D69="Tied", "0.5","0"))), (IF(E69="Won", "1", IF(E69="Tied", "0.5","0"))), (IF(F69="Won", "1", IF(F69="Tied", "0.5","0"))))</f>
        <v>3</v>
      </c>
      <c r="D70" s="20"/>
      <c r="E70" s="20"/>
      <c r="F70" s="20"/>
      <c r="G70" s="20"/>
      <c r="H70" s="52"/>
      <c r="J70" s="23"/>
      <c r="K70" s="24" t="s">
        <v>20</v>
      </c>
      <c r="L70" s="30">
        <f>SUM((IF(L69="Won", "1", IF(L69="Tied", "0.5","0"))), (IF(M69="Won", "1", IF(M69="Tied", "0.5","0"))), (IF(N69="Won", "1", IF(N69="Tied", "0.5","0"))), (IF(O69="Won", "1", IF(O69="Tied", "0.5","0"))))</f>
        <v>1</v>
      </c>
      <c r="M70" s="20"/>
      <c r="N70" s="20"/>
      <c r="O70" s="20"/>
      <c r="P70" s="20"/>
      <c r="Q70" s="52"/>
    </row>
    <row r="71" spans="1:17">
      <c r="A71" s="23"/>
      <c r="B71" s="19"/>
      <c r="C71" s="20"/>
      <c r="D71" s="20"/>
      <c r="E71" s="20"/>
      <c r="F71" s="20"/>
      <c r="G71" s="20"/>
      <c r="H71" s="52"/>
      <c r="J71" s="23"/>
      <c r="K71" s="19"/>
      <c r="L71" s="20"/>
      <c r="M71" s="20"/>
      <c r="N71" s="20"/>
      <c r="O71" s="20"/>
      <c r="P71" s="20"/>
      <c r="Q71" s="52"/>
    </row>
    <row r="72" spans="1:17" ht="13.5" thickBot="1">
      <c r="A72" s="31"/>
      <c r="B72" s="32" t="s">
        <v>21</v>
      </c>
      <c r="C72" s="33">
        <f>'Week 4'!C96+C70</f>
        <v>13</v>
      </c>
      <c r="D72" s="34"/>
      <c r="E72" s="35"/>
      <c r="F72" s="35"/>
      <c r="G72" s="35"/>
      <c r="H72" s="36"/>
      <c r="I72" s="45"/>
      <c r="J72" s="31"/>
      <c r="K72" s="32" t="s">
        <v>21</v>
      </c>
      <c r="L72" s="33">
        <f>'Week 4'!L48+L70</f>
        <v>8</v>
      </c>
      <c r="M72" s="34"/>
      <c r="N72" s="35"/>
      <c r="O72" s="35"/>
      <c r="P72" s="35"/>
      <c r="Q72" s="36"/>
    </row>
    <row r="74" spans="1:17" ht="13.5" thickBot="1"/>
    <row r="75" spans="1:17" ht="18">
      <c r="A75" s="75" t="s">
        <v>92</v>
      </c>
      <c r="B75" s="72"/>
      <c r="C75" s="71"/>
      <c r="D75" s="72"/>
      <c r="E75" s="71" t="s">
        <v>69</v>
      </c>
      <c r="F75" s="72"/>
      <c r="G75" s="37" t="s">
        <v>10</v>
      </c>
      <c r="H75" s="15"/>
      <c r="I75" s="3"/>
      <c r="J75" s="73" t="s">
        <v>65</v>
      </c>
      <c r="K75" s="74"/>
      <c r="L75" s="74"/>
      <c r="M75" s="74"/>
      <c r="N75" s="71" t="s">
        <v>70</v>
      </c>
      <c r="O75" s="72"/>
      <c r="P75" s="46" t="s">
        <v>83</v>
      </c>
      <c r="Q75" s="15"/>
    </row>
    <row r="76" spans="1:17" ht="25.5">
      <c r="A76" s="41" t="s">
        <v>23</v>
      </c>
      <c r="B76" s="14" t="s">
        <v>22</v>
      </c>
      <c r="C76" s="13" t="s">
        <v>1</v>
      </c>
      <c r="D76" s="13" t="s">
        <v>2</v>
      </c>
      <c r="E76" s="13" t="s">
        <v>3</v>
      </c>
      <c r="F76" s="13" t="s">
        <v>32</v>
      </c>
      <c r="G76" s="13" t="s">
        <v>25</v>
      </c>
      <c r="H76" s="17" t="s">
        <v>24</v>
      </c>
      <c r="I76" s="2"/>
      <c r="J76" s="41" t="s">
        <v>23</v>
      </c>
      <c r="K76" s="14" t="s">
        <v>22</v>
      </c>
      <c r="L76" s="13" t="s">
        <v>1</v>
      </c>
      <c r="M76" s="13" t="s">
        <v>2</v>
      </c>
      <c r="N76" s="13" t="s">
        <v>3</v>
      </c>
      <c r="O76" s="13" t="s">
        <v>32</v>
      </c>
      <c r="P76" s="13" t="s">
        <v>25</v>
      </c>
      <c r="Q76" s="17" t="s">
        <v>24</v>
      </c>
    </row>
    <row r="77" spans="1:17">
      <c r="A77" s="28">
        <f>'Week 4'!H53</f>
        <v>105</v>
      </c>
      <c r="B77" s="42" t="s">
        <v>52</v>
      </c>
      <c r="C77" s="20">
        <v>102</v>
      </c>
      <c r="D77" s="20">
        <v>115</v>
      </c>
      <c r="E77" s="20">
        <v>128</v>
      </c>
      <c r="F77" s="20">
        <f t="shared" ref="F77:F78" si="35">SUM(C77:E77)</f>
        <v>345</v>
      </c>
      <c r="G77" s="25">
        <f t="shared" ref="G77:G78" si="36">INT(AVERAGE(C77:E77))</f>
        <v>115</v>
      </c>
      <c r="H77" s="21">
        <f>INT(AVERAGE('Week 1'!L29:N29,'Week 2'!L101:N101,'Week 3'!C5:E5,'Week 4'!C53:E53,C77:E77))</f>
        <v>107</v>
      </c>
      <c r="I77" s="6"/>
      <c r="J77" s="28">
        <f>'Week 4'!Q5</f>
        <v>154</v>
      </c>
      <c r="K77" s="9" t="s">
        <v>12</v>
      </c>
      <c r="L77" s="6">
        <v>142</v>
      </c>
      <c r="M77" s="6">
        <v>145</v>
      </c>
      <c r="N77" s="6">
        <v>156</v>
      </c>
      <c r="O77" s="25">
        <f>SUM(L77:N77)</f>
        <v>443</v>
      </c>
      <c r="P77" s="25">
        <f>INT(AVERAGE(L77:N77))</f>
        <v>147</v>
      </c>
      <c r="Q77" s="21">
        <f>INT(AVERAGE('Week 1'!C5:E5,'Week 2'!C29:E29,'Week 3'!L53:N53,'Week 4'!L5:N5,L77:N77))</f>
        <v>153</v>
      </c>
    </row>
    <row r="78" spans="1:17">
      <c r="A78" s="28">
        <f>'Week 4'!H54</f>
        <v>155</v>
      </c>
      <c r="B78" s="9" t="s">
        <v>5</v>
      </c>
      <c r="C78" s="20">
        <v>138</v>
      </c>
      <c r="D78" s="20">
        <v>102</v>
      </c>
      <c r="E78" s="20">
        <v>146</v>
      </c>
      <c r="F78" s="20">
        <f t="shared" si="35"/>
        <v>386</v>
      </c>
      <c r="G78" s="25">
        <f t="shared" si="36"/>
        <v>128</v>
      </c>
      <c r="H78" s="21">
        <f>INT(AVERAGE('Week 1'!L30:N30,'Week 2'!L102:N102,'Week 3'!C6:E6,'Week 4'!C54:E54,C78:E78))</f>
        <v>150</v>
      </c>
      <c r="I78" s="6"/>
      <c r="J78" s="28">
        <f>'Week 4'!Q6</f>
        <v>94</v>
      </c>
      <c r="K78" s="1" t="s">
        <v>63</v>
      </c>
      <c r="L78" s="6"/>
      <c r="M78" s="6"/>
      <c r="N78" s="6"/>
      <c r="O78" s="25"/>
      <c r="P78" s="25"/>
      <c r="Q78" s="21">
        <f>INT(AVERAGE('Week 1'!C6:E6,'Week 2'!C30:E30,'Week 3'!L54:N54,'Week 4'!L6:N6,L78:N78))</f>
        <v>94</v>
      </c>
    </row>
    <row r="79" spans="1:17">
      <c r="A79" s="28">
        <f>'Week 4'!H55</f>
        <v>158</v>
      </c>
      <c r="B79" s="9" t="s">
        <v>41</v>
      </c>
      <c r="C79" s="20">
        <v>142</v>
      </c>
      <c r="D79" s="20">
        <v>211</v>
      </c>
      <c r="E79" s="20">
        <v>154</v>
      </c>
      <c r="F79" s="20">
        <f>SUM(C79:E79)</f>
        <v>507</v>
      </c>
      <c r="G79" s="25">
        <f>INT(AVERAGE(C79:E79))</f>
        <v>169</v>
      </c>
      <c r="H79" s="21">
        <f>INT(AVERAGE('Week 1'!L31:N31,'Week 2'!L103:N103,'Week 3'!C7:E7,'Week 4'!C55:E55,C79:E79))</f>
        <v>160</v>
      </c>
      <c r="I79" s="6"/>
      <c r="J79" s="28">
        <f>'Week 4'!Q7</f>
        <v>116</v>
      </c>
      <c r="K79" s="9" t="s">
        <v>64</v>
      </c>
      <c r="L79" s="6"/>
      <c r="M79" s="6">
        <v>108</v>
      </c>
      <c r="N79" s="6">
        <v>90</v>
      </c>
      <c r="O79" s="25">
        <f>SUM(L79:N79)</f>
        <v>198</v>
      </c>
      <c r="P79" s="25">
        <f>INT(AVERAGE(L79:N79))</f>
        <v>99</v>
      </c>
      <c r="Q79" s="21">
        <f>INT(AVERAGE('Week 1'!C7:E7,'Week 2'!C31:E31,'Week 3'!L55:N55,'Week 4'!L7:N7,L79:N79))</f>
        <v>113</v>
      </c>
    </row>
    <row r="80" spans="1:17">
      <c r="A80" s="18"/>
      <c r="B80" s="9"/>
      <c r="C80" s="20"/>
      <c r="D80" s="20"/>
      <c r="E80" s="20"/>
      <c r="F80" s="20"/>
      <c r="G80" s="25"/>
      <c r="H80" s="21"/>
      <c r="I80" s="6"/>
      <c r="J80" s="28"/>
      <c r="K80" s="9" t="s">
        <v>88</v>
      </c>
      <c r="L80" s="6">
        <v>84</v>
      </c>
      <c r="M80" s="6"/>
      <c r="N80" s="6"/>
      <c r="O80" s="25">
        <f>SUM(L80:N80)</f>
        <v>84</v>
      </c>
      <c r="P80" s="25"/>
      <c r="Q80" s="21"/>
    </row>
    <row r="81" spans="1:17">
      <c r="A81" s="18"/>
      <c r="B81" s="9"/>
      <c r="C81" s="20"/>
      <c r="D81" s="20"/>
      <c r="E81" s="20"/>
      <c r="F81" s="20"/>
      <c r="G81" s="25"/>
      <c r="H81" s="21"/>
      <c r="J81" s="18"/>
      <c r="K81" s="9" t="s">
        <v>89</v>
      </c>
      <c r="L81" s="51">
        <v>106</v>
      </c>
      <c r="M81" s="51"/>
      <c r="N81" s="51"/>
      <c r="O81" s="25">
        <f>SUM(L81:N81)</f>
        <v>106</v>
      </c>
      <c r="P81" s="25"/>
      <c r="Q81" s="21"/>
    </row>
    <row r="82" spans="1:17">
      <c r="A82" s="18"/>
      <c r="B82" s="19"/>
      <c r="C82" s="20"/>
      <c r="D82" s="20"/>
      <c r="E82" s="20"/>
      <c r="F82" s="20"/>
      <c r="G82" s="20"/>
      <c r="H82" s="21"/>
      <c r="J82" s="28">
        <f>'Week 2'!H8</f>
        <v>108</v>
      </c>
      <c r="K82" s="9" t="s">
        <v>87</v>
      </c>
      <c r="L82" s="51"/>
      <c r="M82" s="51">
        <v>108</v>
      </c>
      <c r="N82" s="51">
        <v>106</v>
      </c>
      <c r="O82" s="25">
        <f>SUM(L82:N82)</f>
        <v>214</v>
      </c>
      <c r="P82" s="25">
        <f>INT(AVERAGE(L82:N82))</f>
        <v>107</v>
      </c>
      <c r="Q82" s="21">
        <f>INT(AVERAGE('Week 2'!C8:E8,L82:N82))</f>
        <v>107</v>
      </c>
    </row>
    <row r="83" spans="1:17">
      <c r="A83" s="23"/>
      <c r="B83" s="24" t="s">
        <v>17</v>
      </c>
      <c r="C83" s="25">
        <f>SUM(C77:C81)</f>
        <v>382</v>
      </c>
      <c r="D83" s="25">
        <f>SUM(D77:D81)</f>
        <v>428</v>
      </c>
      <c r="E83" s="25">
        <f>SUM(E77:E81)</f>
        <v>428</v>
      </c>
      <c r="F83" s="25">
        <f>SUM(F77:F81)</f>
        <v>1238</v>
      </c>
      <c r="G83" s="25"/>
      <c r="H83" s="26"/>
      <c r="J83" s="23"/>
      <c r="K83" s="24" t="s">
        <v>17</v>
      </c>
      <c r="L83" s="25">
        <f>SUM(L77:L82)</f>
        <v>332</v>
      </c>
      <c r="M83" s="25">
        <f t="shared" ref="M83:O83" si="37">SUM(M77:M82)</f>
        <v>361</v>
      </c>
      <c r="N83" s="25">
        <f t="shared" si="37"/>
        <v>352</v>
      </c>
      <c r="O83" s="25">
        <f t="shared" si="37"/>
        <v>1045</v>
      </c>
      <c r="P83" s="25"/>
      <c r="Q83" s="26"/>
    </row>
    <row r="84" spans="1:17">
      <c r="A84" s="23"/>
      <c r="B84" s="19"/>
      <c r="C84" s="25"/>
      <c r="D84" s="25"/>
      <c r="E84" s="25"/>
      <c r="F84" s="25"/>
      <c r="G84" s="25"/>
      <c r="H84" s="21"/>
      <c r="J84" s="23"/>
      <c r="K84" s="19"/>
      <c r="L84" s="25"/>
      <c r="M84" s="25"/>
      <c r="N84" s="25"/>
      <c r="O84" s="25"/>
      <c r="P84" s="25"/>
      <c r="Q84" s="21"/>
    </row>
    <row r="85" spans="1:17">
      <c r="A85" s="23"/>
      <c r="B85" s="19"/>
      <c r="C85" s="20"/>
      <c r="D85" s="20"/>
      <c r="E85" s="20"/>
      <c r="F85" s="20"/>
      <c r="G85" s="20"/>
      <c r="H85" s="52"/>
      <c r="J85" s="23"/>
      <c r="K85" s="19"/>
      <c r="L85" s="20"/>
      <c r="M85" s="20"/>
      <c r="N85" s="20"/>
      <c r="O85" s="20"/>
      <c r="P85" s="20"/>
      <c r="Q85" s="52"/>
    </row>
    <row r="86" spans="1:17" ht="25.5">
      <c r="A86" s="16" t="s">
        <v>16</v>
      </c>
      <c r="B86" s="14" t="s">
        <v>22</v>
      </c>
      <c r="C86" s="13" t="s">
        <v>1</v>
      </c>
      <c r="D86" s="13" t="s">
        <v>2</v>
      </c>
      <c r="E86" s="13" t="s">
        <v>3</v>
      </c>
      <c r="F86" s="13" t="s">
        <v>33</v>
      </c>
      <c r="G86" s="13" t="s">
        <v>18</v>
      </c>
      <c r="H86" s="50"/>
      <c r="I86" s="2"/>
      <c r="J86" s="16" t="s">
        <v>16</v>
      </c>
      <c r="K86" s="14" t="s">
        <v>22</v>
      </c>
      <c r="L86" s="13" t="s">
        <v>1</v>
      </c>
      <c r="M86" s="13" t="s">
        <v>2</v>
      </c>
      <c r="N86" s="13" t="s">
        <v>3</v>
      </c>
      <c r="O86" s="13" t="s">
        <v>33</v>
      </c>
      <c r="P86" s="13" t="s">
        <v>18</v>
      </c>
      <c r="Q86" s="50"/>
    </row>
    <row r="87" spans="1:17">
      <c r="A87" s="28">
        <f>IF(A77&gt;=200, "0", 200-A77)</f>
        <v>95</v>
      </c>
      <c r="B87" s="42" t="s">
        <v>52</v>
      </c>
      <c r="C87" s="25">
        <f t="shared" ref="C87:E89" si="38">$A87+C77</f>
        <v>197</v>
      </c>
      <c r="D87" s="25">
        <f t="shared" si="38"/>
        <v>210</v>
      </c>
      <c r="E87" s="25">
        <f t="shared" si="38"/>
        <v>223</v>
      </c>
      <c r="F87" s="25">
        <f>SUM(C87:E87)</f>
        <v>630</v>
      </c>
      <c r="G87" s="25">
        <f>IF(H77&gt;=200, "0", 200-H77)</f>
        <v>93</v>
      </c>
      <c r="H87" s="52"/>
      <c r="J87" s="28">
        <f>IF(J77&gt;=200, "0", 200-J77)</f>
        <v>46</v>
      </c>
      <c r="K87" s="9" t="s">
        <v>12</v>
      </c>
      <c r="L87" s="25">
        <f>$J87+L77</f>
        <v>188</v>
      </c>
      <c r="M87" s="25">
        <f>$J87+M77</f>
        <v>191</v>
      </c>
      <c r="N87" s="25">
        <f>$J87+N77</f>
        <v>202</v>
      </c>
      <c r="O87" s="25">
        <f>SUM(L87:N87)</f>
        <v>581</v>
      </c>
      <c r="P87" s="25">
        <f>IF(Q77&gt;=200, "0", 200-Q77)</f>
        <v>47</v>
      </c>
      <c r="Q87" s="43"/>
    </row>
    <row r="88" spans="1:17">
      <c r="A88" s="28">
        <f>IF(A78&gt;=200, "0", 200-A78)</f>
        <v>45</v>
      </c>
      <c r="B88" s="9" t="s">
        <v>5</v>
      </c>
      <c r="C88" s="25">
        <f t="shared" si="38"/>
        <v>183</v>
      </c>
      <c r="D88" s="25">
        <f t="shared" si="38"/>
        <v>147</v>
      </c>
      <c r="E88" s="25">
        <f t="shared" si="38"/>
        <v>191</v>
      </c>
      <c r="F88" s="25">
        <f t="shared" ref="F88:F89" si="39">SUM(C88:E88)</f>
        <v>521</v>
      </c>
      <c r="G88" s="25">
        <f>IF(H78&gt;=200, "0", 200-H78)</f>
        <v>50</v>
      </c>
      <c r="H88" s="52"/>
      <c r="J88" s="28">
        <f>IF(J82&gt;=200, "0", 200-J82)</f>
        <v>92</v>
      </c>
      <c r="K88" s="9" t="s">
        <v>87</v>
      </c>
      <c r="L88" s="25">
        <f>(IF(J78&gt;=200, "0", 200-J78))+L80</f>
        <v>190</v>
      </c>
      <c r="M88" s="25">
        <f>$J88+M82</f>
        <v>200</v>
      </c>
      <c r="N88" s="25">
        <f>$J88+N82</f>
        <v>198</v>
      </c>
      <c r="O88" s="25">
        <f>SUM(L88:N88)</f>
        <v>588</v>
      </c>
      <c r="P88" s="25">
        <f>IF(Q82&gt;=200, "0", 200-Q82)</f>
        <v>93</v>
      </c>
      <c r="Q88" s="43"/>
    </row>
    <row r="89" spans="1:17">
      <c r="A89" s="28">
        <f>IF(A79&gt;=200, "0", 200-A79)</f>
        <v>42</v>
      </c>
      <c r="B89" s="9" t="s">
        <v>41</v>
      </c>
      <c r="C89" s="25">
        <f t="shared" si="38"/>
        <v>184</v>
      </c>
      <c r="D89" s="25">
        <f t="shared" si="38"/>
        <v>253</v>
      </c>
      <c r="E89" s="25">
        <f t="shared" si="38"/>
        <v>196</v>
      </c>
      <c r="F89" s="25">
        <f t="shared" si="39"/>
        <v>633</v>
      </c>
      <c r="G89" s="25">
        <f>IF(H79&gt;=200, "0", 200-H79)</f>
        <v>40</v>
      </c>
      <c r="H89" s="52"/>
      <c r="J89" s="28">
        <f>IF(J79&gt;=200, "0", 200-J79)</f>
        <v>84</v>
      </c>
      <c r="K89" s="9" t="s">
        <v>64</v>
      </c>
      <c r="L89" s="25">
        <f>$J89+L81</f>
        <v>190</v>
      </c>
      <c r="M89" s="25">
        <f>$J89+M79</f>
        <v>192</v>
      </c>
      <c r="N89" s="25">
        <f>$J89+N79</f>
        <v>174</v>
      </c>
      <c r="O89" s="25">
        <f>SUM(L89:N89)</f>
        <v>556</v>
      </c>
      <c r="P89" s="25">
        <f>IF(Q79&gt;=200, "0", 200-Q79)</f>
        <v>87</v>
      </c>
      <c r="Q89" s="43"/>
    </row>
    <row r="90" spans="1:17">
      <c r="A90" s="28"/>
      <c r="C90" s="25"/>
      <c r="D90" s="25"/>
      <c r="E90" s="25"/>
      <c r="F90" s="25"/>
      <c r="G90" s="25"/>
      <c r="H90" s="52"/>
      <c r="J90" s="28"/>
      <c r="K90" s="9"/>
      <c r="L90" s="25"/>
      <c r="M90" s="25"/>
      <c r="N90" s="25"/>
      <c r="O90" s="25"/>
      <c r="P90" s="25"/>
      <c r="Q90" s="43"/>
    </row>
    <row r="91" spans="1:17">
      <c r="A91" s="23"/>
      <c r="B91" s="19"/>
      <c r="C91" s="20"/>
      <c r="D91" s="20"/>
      <c r="E91" s="20"/>
      <c r="F91" s="20"/>
      <c r="G91" s="20"/>
      <c r="H91" s="52"/>
      <c r="J91" s="23"/>
      <c r="K91" s="19"/>
      <c r="L91" s="20"/>
      <c r="M91" s="20"/>
      <c r="N91" s="20"/>
      <c r="O91" s="20"/>
      <c r="P91" s="20"/>
      <c r="Q91" s="52"/>
    </row>
    <row r="92" spans="1:17">
      <c r="A92" s="23"/>
      <c r="B92" s="29" t="s">
        <v>19</v>
      </c>
      <c r="C92" s="25">
        <f>SUM(C87:C91)</f>
        <v>564</v>
      </c>
      <c r="D92" s="25">
        <f t="shared" ref="D92:E92" si="40">SUM(D87:D91)</f>
        <v>610</v>
      </c>
      <c r="E92" s="25">
        <f t="shared" si="40"/>
        <v>610</v>
      </c>
      <c r="F92" s="25">
        <f>SUM(F87:F91)</f>
        <v>1784</v>
      </c>
      <c r="G92" s="25"/>
      <c r="H92" s="52"/>
      <c r="J92" s="23"/>
      <c r="K92" s="29" t="s">
        <v>19</v>
      </c>
      <c r="L92" s="25">
        <f>SUM(L87:L91)</f>
        <v>568</v>
      </c>
      <c r="M92" s="25">
        <f t="shared" ref="M92:N92" si="41">SUM(M87:M91)</f>
        <v>583</v>
      </c>
      <c r="N92" s="25">
        <f t="shared" si="41"/>
        <v>574</v>
      </c>
      <c r="O92" s="25">
        <f>SUM(O87:O91)</f>
        <v>1725</v>
      </c>
      <c r="P92" s="25"/>
      <c r="Q92" s="52"/>
    </row>
    <row r="93" spans="1:17">
      <c r="A93" s="23"/>
      <c r="B93" s="19"/>
      <c r="C93" s="20" t="str">
        <f>IF(C92&gt;L92,"Won", IF(C92&lt;L92,"Lost","Tied"))</f>
        <v>Lost</v>
      </c>
      <c r="D93" s="20" t="str">
        <f>IF(D92&gt;M92,"Won", IF(D92&lt;M92,"Lost","Tied"))</f>
        <v>Won</v>
      </c>
      <c r="E93" s="20" t="str">
        <f>IF(E92&gt;N92,"Won", IF(E92&lt;N92,"Lost","Tied"))</f>
        <v>Won</v>
      </c>
      <c r="F93" s="20" t="str">
        <f>IF(F92&gt;O92,"Won", IF(F92&lt;O92,"Lost","Tied"))</f>
        <v>Won</v>
      </c>
      <c r="G93" s="20"/>
      <c r="H93" s="26"/>
      <c r="J93" s="23"/>
      <c r="K93" s="19"/>
      <c r="L93" s="20" t="str">
        <f>IF(L92&gt;C92,"Won", IF(L92&lt;C92,"Lost","Tied"))</f>
        <v>Won</v>
      </c>
      <c r="M93" s="20" t="str">
        <f>IF(M92&gt;D92,"Won", IF(M92&lt;D92,"Lost","Tied"))</f>
        <v>Lost</v>
      </c>
      <c r="N93" s="20" t="str">
        <f>IF(N92&gt;E92,"Won", IF(N92&lt;E92,"Lost","Tied"))</f>
        <v>Lost</v>
      </c>
      <c r="O93" s="20" t="str">
        <f>IF(O92&gt;F92,"Won", IF(O92&lt;F92,"Lost","Tied"))</f>
        <v>Lost</v>
      </c>
      <c r="P93" s="20"/>
      <c r="Q93" s="26"/>
    </row>
    <row r="94" spans="1:17">
      <c r="A94" s="23"/>
      <c r="B94" s="24" t="s">
        <v>20</v>
      </c>
      <c r="C94" s="30">
        <f>SUM((IF(C93="Won", "1", IF(C93="Tied", "0.5","0"))), (IF(D93="Won", "1", IF(D93="Tied", "0.5","0"))), (IF(E93="Won", "1", IF(E93="Tied", "0.5","0"))), (IF(F93="Won", "1", IF(F93="Tied", "0.5","0"))))</f>
        <v>3</v>
      </c>
      <c r="D94" s="20"/>
      <c r="E94" s="20"/>
      <c r="F94" s="20"/>
      <c r="G94" s="20"/>
      <c r="H94" s="52"/>
      <c r="J94" s="23"/>
      <c r="K94" s="24" t="s">
        <v>20</v>
      </c>
      <c r="L94" s="30">
        <f>SUM((IF(L93="Won", "1", IF(L93="Tied", "0.5","0"))), (IF(M93="Won", "1", IF(M93="Tied", "0.5","0"))), (IF(N93="Won", "1", IF(N93="Tied", "0.5","0"))), (IF(O93="Won", "1", IF(O93="Tied", "0.5","0"))))</f>
        <v>1</v>
      </c>
      <c r="M94" s="20"/>
      <c r="N94" s="20"/>
      <c r="O94" s="20"/>
      <c r="P94" s="20"/>
      <c r="Q94" s="52"/>
    </row>
    <row r="95" spans="1:17">
      <c r="A95" s="23"/>
      <c r="B95" s="19"/>
      <c r="C95" s="20"/>
      <c r="D95" s="20"/>
      <c r="E95" s="20"/>
      <c r="F95" s="20"/>
      <c r="G95" s="20"/>
      <c r="H95" s="52"/>
      <c r="J95" s="23"/>
      <c r="K95" s="19"/>
      <c r="L95" s="20"/>
      <c r="M95" s="20"/>
      <c r="N95" s="20"/>
      <c r="O95" s="20"/>
      <c r="P95" s="20"/>
      <c r="Q95" s="52"/>
    </row>
    <row r="96" spans="1:17" ht="13.5" thickBot="1">
      <c r="A96" s="31"/>
      <c r="B96" s="32" t="s">
        <v>21</v>
      </c>
      <c r="C96" s="33">
        <f>'Week 4'!C72+C94</f>
        <v>15</v>
      </c>
      <c r="D96" s="34"/>
      <c r="E96" s="35"/>
      <c r="F96" s="35"/>
      <c r="G96" s="35"/>
      <c r="H96" s="36"/>
      <c r="J96" s="31"/>
      <c r="K96" s="32" t="s">
        <v>21</v>
      </c>
      <c r="L96" s="33">
        <f>'Week 4'!L24+L94</f>
        <v>7.5</v>
      </c>
      <c r="M96" s="34"/>
      <c r="N96" s="35"/>
      <c r="O96" s="35"/>
      <c r="P96" s="35"/>
      <c r="Q96" s="36"/>
    </row>
    <row r="97" spans="1:17">
      <c r="A97" s="19"/>
      <c r="B97" s="39"/>
      <c r="C97" s="30"/>
      <c r="D97" s="40"/>
      <c r="E97" s="20"/>
      <c r="F97" s="20"/>
      <c r="G97" s="20"/>
      <c r="H97" s="20"/>
      <c r="J97" s="19"/>
      <c r="K97" s="39"/>
      <c r="L97" s="30"/>
      <c r="M97" s="40"/>
      <c r="N97" s="20"/>
      <c r="O97" s="20"/>
      <c r="P97" s="20"/>
      <c r="Q97" s="20"/>
    </row>
    <row r="98" spans="1:17" ht="13.5" thickBot="1"/>
    <row r="99" spans="1:17" ht="18">
      <c r="A99" s="73" t="s">
        <v>67</v>
      </c>
      <c r="B99" s="74"/>
      <c r="C99" s="71"/>
      <c r="D99" s="72"/>
      <c r="E99" s="71" t="s">
        <v>71</v>
      </c>
      <c r="F99" s="72"/>
      <c r="G99" s="37" t="s">
        <v>14</v>
      </c>
      <c r="H99" s="15"/>
      <c r="I99" s="4"/>
      <c r="J99" s="73" t="s">
        <v>73</v>
      </c>
      <c r="K99" s="74"/>
      <c r="L99" s="71"/>
      <c r="M99" s="71"/>
      <c r="N99" s="71" t="s">
        <v>72</v>
      </c>
      <c r="O99" s="71"/>
      <c r="P99" s="46" t="s">
        <v>85</v>
      </c>
      <c r="Q99" s="15"/>
    </row>
    <row r="100" spans="1:17" ht="25.5">
      <c r="A100" s="41" t="s">
        <v>23</v>
      </c>
      <c r="B100" s="14" t="s">
        <v>22</v>
      </c>
      <c r="C100" s="13" t="s">
        <v>1</v>
      </c>
      <c r="D100" s="13" t="s">
        <v>2</v>
      </c>
      <c r="E100" s="13" t="s">
        <v>3</v>
      </c>
      <c r="F100" s="13" t="s">
        <v>32</v>
      </c>
      <c r="G100" s="13" t="s">
        <v>25</v>
      </c>
      <c r="H100" s="17" t="s">
        <v>24</v>
      </c>
      <c r="I100" s="5"/>
      <c r="J100" s="41" t="s">
        <v>23</v>
      </c>
      <c r="K100" s="14" t="s">
        <v>22</v>
      </c>
      <c r="L100" s="13" t="s">
        <v>1</v>
      </c>
      <c r="M100" s="13" t="s">
        <v>2</v>
      </c>
      <c r="N100" s="13" t="s">
        <v>3</v>
      </c>
      <c r="O100" s="13" t="s">
        <v>32</v>
      </c>
      <c r="P100" s="13" t="s">
        <v>25</v>
      </c>
      <c r="Q100" s="17" t="s">
        <v>24</v>
      </c>
    </row>
    <row r="101" spans="1:17">
      <c r="A101" s="28">
        <f>'Week 4'!H29</f>
        <v>145</v>
      </c>
      <c r="B101" s="9" t="s">
        <v>42</v>
      </c>
      <c r="C101" s="20">
        <v>148</v>
      </c>
      <c r="D101" s="20">
        <v>135</v>
      </c>
      <c r="E101" s="22">
        <v>111</v>
      </c>
      <c r="F101" s="20">
        <f>SUM(C101:E101)</f>
        <v>394</v>
      </c>
      <c r="G101" s="25">
        <f>INT(AVERAGE(C101:E101))</f>
        <v>131</v>
      </c>
      <c r="H101" s="21">
        <f>INT(AVERAGE('Week 1'!C53:E53,'Week 2'!C77:E77,'Week 3'!L5:N5,'Week 4'!C29:E29,C101:E101))</f>
        <v>141</v>
      </c>
      <c r="I101" s="6"/>
      <c r="J101" s="28">
        <f>'Week 4'!H5</f>
        <v>129</v>
      </c>
      <c r="K101" s="9" t="s">
        <v>0</v>
      </c>
      <c r="L101" s="20">
        <v>145</v>
      </c>
      <c r="M101" s="20">
        <v>132</v>
      </c>
      <c r="N101" s="20">
        <v>114</v>
      </c>
      <c r="O101" s="20">
        <f t="shared" ref="O101" si="42">SUM(L101:N101)</f>
        <v>391</v>
      </c>
      <c r="P101" s="20">
        <f>INT(AVERAGE(L101:N101))</f>
        <v>130</v>
      </c>
      <c r="Q101" s="21">
        <f>INT(AVERAGE('Week 1'!C101:E101,'Week 2'!L53:N53,'Week 3'!C29:E29,'Week 4'!C5:E5,L101:N101))</f>
        <v>129</v>
      </c>
    </row>
    <row r="102" spans="1:17">
      <c r="A102" s="28">
        <f>'Week 4'!H30</f>
        <v>170</v>
      </c>
      <c r="B102" s="9" t="s">
        <v>11</v>
      </c>
      <c r="C102" s="20">
        <v>178</v>
      </c>
      <c r="D102" s="20">
        <v>178</v>
      </c>
      <c r="E102" s="20">
        <v>170</v>
      </c>
      <c r="F102" s="20">
        <f t="shared" ref="F102:F103" si="43">SUM(C102:E102)</f>
        <v>526</v>
      </c>
      <c r="G102" s="25">
        <f t="shared" ref="G102:G103" si="44">INT(AVERAGE(C102:E102))</f>
        <v>175</v>
      </c>
      <c r="H102" s="21">
        <f>INT(AVERAGE('Week 1'!C54:E54,'Week 2'!C78:E78,'Week 3'!L6:N6,'Week 4'!C30:E30,C102:E102))</f>
        <v>171</v>
      </c>
      <c r="I102" s="6"/>
      <c r="J102" s="28">
        <f>'Week 4'!H80</f>
        <v>134</v>
      </c>
      <c r="K102" s="9" t="s">
        <v>109</v>
      </c>
      <c r="L102" s="20">
        <v>118</v>
      </c>
      <c r="M102" s="20">
        <v>164</v>
      </c>
      <c r="N102" s="20">
        <v>139</v>
      </c>
      <c r="O102" s="20">
        <f t="shared" ref="O102:O103" si="45">SUM(L102:N102)</f>
        <v>421</v>
      </c>
      <c r="P102" s="20">
        <f t="shared" ref="P102:P103" si="46">INT(AVERAGE(L102:N102))</f>
        <v>140</v>
      </c>
      <c r="Q102" s="21">
        <f>INT(AVERAGE('Week 1'!C57:E57,'Week 2'!C80:E80,'Week 3'!L33:N33,'Week 4'!C80:E80,L102:N102))</f>
        <v>136</v>
      </c>
    </row>
    <row r="103" spans="1:17">
      <c r="A103" s="28">
        <f>'Week 4'!H31</f>
        <v>187</v>
      </c>
      <c r="B103" s="9" t="s">
        <v>58</v>
      </c>
      <c r="C103" s="20">
        <v>173</v>
      </c>
      <c r="D103" s="20">
        <v>233</v>
      </c>
      <c r="E103" s="20">
        <v>197</v>
      </c>
      <c r="F103" s="20">
        <f t="shared" si="43"/>
        <v>603</v>
      </c>
      <c r="G103" s="25">
        <f t="shared" si="44"/>
        <v>201</v>
      </c>
      <c r="H103" s="21">
        <f>INT(AVERAGE('Week 1'!C55:E55,'Week 2'!C79:E79,'Week 3'!L7:N7,'Week 4'!C31:E31,C103:E103))</f>
        <v>192</v>
      </c>
      <c r="I103" s="6"/>
      <c r="J103" s="28">
        <f>'Week 4'!H7</f>
        <v>181</v>
      </c>
      <c r="K103" s="42" t="s">
        <v>6</v>
      </c>
      <c r="L103" s="51">
        <v>218</v>
      </c>
      <c r="M103" s="51">
        <v>160</v>
      </c>
      <c r="N103" s="51">
        <v>156</v>
      </c>
      <c r="O103" s="20">
        <f t="shared" si="45"/>
        <v>534</v>
      </c>
      <c r="P103" s="20">
        <f t="shared" si="46"/>
        <v>178</v>
      </c>
      <c r="Q103" s="21">
        <f>INT(AVERAGE('Week 1'!C103:E103,'Week 2'!L55:N55,'Week 3'!C31:E31,'Week 4'!C7:E7,L103:N103))</f>
        <v>180</v>
      </c>
    </row>
    <row r="104" spans="1:17">
      <c r="A104" s="28"/>
      <c r="B104" s="9"/>
      <c r="C104" s="20"/>
      <c r="D104" s="20"/>
      <c r="E104" s="20"/>
      <c r="F104" s="20"/>
      <c r="G104" s="25"/>
      <c r="H104" s="21"/>
      <c r="I104" s="6"/>
      <c r="J104" s="28"/>
      <c r="K104" s="9"/>
      <c r="L104" s="20"/>
      <c r="M104" s="20"/>
      <c r="N104" s="20"/>
      <c r="O104" s="20"/>
      <c r="P104" s="20"/>
      <c r="Q104" s="21"/>
    </row>
    <row r="105" spans="1:17">
      <c r="A105" s="28"/>
      <c r="B105" s="9"/>
      <c r="C105" s="20"/>
      <c r="D105" s="20"/>
      <c r="E105" s="20"/>
      <c r="F105" s="20"/>
      <c r="G105" s="25"/>
      <c r="H105" s="21"/>
      <c r="J105" s="18"/>
      <c r="K105" s="19"/>
      <c r="L105" s="20"/>
      <c r="M105" s="20"/>
      <c r="N105" s="20"/>
      <c r="O105" s="20"/>
      <c r="P105" s="20"/>
      <c r="Q105" s="21"/>
    </row>
    <row r="106" spans="1:17">
      <c r="A106" s="23"/>
      <c r="B106" s="19"/>
      <c r="C106" s="20"/>
      <c r="D106" s="20"/>
      <c r="E106" s="20"/>
      <c r="F106" s="20"/>
      <c r="G106" s="20"/>
      <c r="H106" s="21"/>
      <c r="J106" s="18"/>
      <c r="K106" s="19"/>
      <c r="L106" s="20"/>
      <c r="M106" s="20"/>
      <c r="N106" s="20"/>
      <c r="O106" s="20"/>
      <c r="P106" s="20"/>
      <c r="Q106" s="21"/>
    </row>
    <row r="107" spans="1:17">
      <c r="A107" s="23"/>
      <c r="B107" s="24" t="s">
        <v>17</v>
      </c>
      <c r="C107" s="25">
        <f>SUM(C101:C105)</f>
        <v>499</v>
      </c>
      <c r="D107" s="25">
        <f t="shared" ref="D107:E107" si="47">SUM(D101:D105)</f>
        <v>546</v>
      </c>
      <c r="E107" s="25">
        <f t="shared" si="47"/>
        <v>478</v>
      </c>
      <c r="F107" s="25">
        <f>SUM(F101:F105)</f>
        <v>1523</v>
      </c>
      <c r="G107" s="25"/>
      <c r="H107" s="26"/>
      <c r="J107" s="23"/>
      <c r="K107" s="24" t="s">
        <v>17</v>
      </c>
      <c r="L107" s="25">
        <f>SUM(L101:L105)</f>
        <v>481</v>
      </c>
      <c r="M107" s="25">
        <f>SUM(M101:M105)</f>
        <v>456</v>
      </c>
      <c r="N107" s="25">
        <f t="shared" ref="N107" si="48">SUM(N101:N105)</f>
        <v>409</v>
      </c>
      <c r="O107" s="25">
        <f>SUM(O101:O105)</f>
        <v>1346</v>
      </c>
      <c r="P107" s="25"/>
      <c r="Q107" s="26"/>
    </row>
    <row r="108" spans="1:17">
      <c r="A108" s="23"/>
      <c r="B108" s="19"/>
      <c r="C108" s="25"/>
      <c r="D108" s="25"/>
      <c r="E108" s="25"/>
      <c r="F108" s="25"/>
      <c r="G108" s="25"/>
      <c r="H108" s="21"/>
      <c r="J108" s="23"/>
      <c r="K108" s="19"/>
      <c r="L108" s="25"/>
      <c r="M108" s="25"/>
      <c r="N108" s="25"/>
      <c r="O108" s="25"/>
      <c r="P108" s="25"/>
      <c r="Q108" s="21"/>
    </row>
    <row r="109" spans="1:17">
      <c r="A109" s="23"/>
      <c r="B109" s="19">
        <f>190-91</f>
        <v>99</v>
      </c>
      <c r="C109" s="20"/>
      <c r="D109" s="20"/>
      <c r="E109" s="20"/>
      <c r="F109" s="20"/>
      <c r="G109" s="20"/>
      <c r="H109" s="52"/>
      <c r="J109" s="23"/>
      <c r="K109" s="19"/>
      <c r="L109" s="20"/>
      <c r="M109" s="20"/>
      <c r="N109" s="20"/>
      <c r="O109" s="20"/>
      <c r="P109" s="20"/>
      <c r="Q109" s="52"/>
    </row>
    <row r="110" spans="1:17" ht="25.5">
      <c r="A110" s="16" t="s">
        <v>16</v>
      </c>
      <c r="B110" s="14" t="s">
        <v>22</v>
      </c>
      <c r="C110" s="13" t="s">
        <v>1</v>
      </c>
      <c r="D110" s="13" t="s">
        <v>2</v>
      </c>
      <c r="E110" s="13" t="s">
        <v>3</v>
      </c>
      <c r="F110" s="13" t="s">
        <v>33</v>
      </c>
      <c r="G110" s="13" t="s">
        <v>18</v>
      </c>
      <c r="H110" s="50"/>
      <c r="I110" s="5"/>
      <c r="J110" s="16" t="s">
        <v>16</v>
      </c>
      <c r="K110" s="14" t="s">
        <v>22</v>
      </c>
      <c r="L110" s="13" t="s">
        <v>1</v>
      </c>
      <c r="M110" s="13" t="s">
        <v>2</v>
      </c>
      <c r="N110" s="13" t="s">
        <v>3</v>
      </c>
      <c r="O110" s="13" t="s">
        <v>33</v>
      </c>
      <c r="P110" s="13" t="s">
        <v>18</v>
      </c>
      <c r="Q110" s="50"/>
    </row>
    <row r="111" spans="1:17">
      <c r="A111" s="28">
        <f>IF(A101&gt;=200, "0", 200-A101)</f>
        <v>55</v>
      </c>
      <c r="B111" s="9" t="s">
        <v>42</v>
      </c>
      <c r="C111" s="25">
        <f t="shared" ref="C111:E113" si="49">$A111+C101</f>
        <v>203</v>
      </c>
      <c r="D111" s="25">
        <f t="shared" si="49"/>
        <v>190</v>
      </c>
      <c r="E111" s="25">
        <f t="shared" si="49"/>
        <v>166</v>
      </c>
      <c r="F111" s="25">
        <f>SUM(C111:E111)</f>
        <v>559</v>
      </c>
      <c r="G111" s="25">
        <f>IF(H101&gt;=200, "0", 200-H101)</f>
        <v>59</v>
      </c>
      <c r="H111" s="52"/>
      <c r="J111" s="28">
        <f>IF(J101&gt;=200, "0", 200-J101)</f>
        <v>71</v>
      </c>
      <c r="K111" s="9" t="s">
        <v>0</v>
      </c>
      <c r="L111" s="25">
        <f>$J111+L101</f>
        <v>216</v>
      </c>
      <c r="M111" s="25">
        <f>$J111+M101</f>
        <v>203</v>
      </c>
      <c r="N111" s="25">
        <f>$J111+N101</f>
        <v>185</v>
      </c>
      <c r="O111" s="25">
        <f>SUM(L111:N111)</f>
        <v>604</v>
      </c>
      <c r="P111" s="25">
        <f>IF(Q101&gt;=200, "0", 200-Q101)</f>
        <v>71</v>
      </c>
      <c r="Q111" s="52"/>
    </row>
    <row r="112" spans="1:17">
      <c r="A112" s="28">
        <f>IF(A102&gt;=200, "0", 200-A102)</f>
        <v>30</v>
      </c>
      <c r="B112" s="9" t="s">
        <v>11</v>
      </c>
      <c r="C112" s="25">
        <f t="shared" si="49"/>
        <v>208</v>
      </c>
      <c r="D112" s="25">
        <f t="shared" si="49"/>
        <v>208</v>
      </c>
      <c r="E112" s="25">
        <f t="shared" si="49"/>
        <v>200</v>
      </c>
      <c r="F112" s="25">
        <f>SUM(C112:E112)</f>
        <v>616</v>
      </c>
      <c r="G112" s="25">
        <f>IF(H102&gt;=200, "0", 200-H102)</f>
        <v>29</v>
      </c>
      <c r="H112" s="52"/>
      <c r="J112" s="28">
        <f>IF(J102&gt;=200, "0", 200-J102)</f>
        <v>66</v>
      </c>
      <c r="K112" s="9" t="s">
        <v>109</v>
      </c>
      <c r="L112" s="25">
        <f>$J112+L102</f>
        <v>184</v>
      </c>
      <c r="M112" s="25">
        <f t="shared" ref="M112:N112" si="50">$J112+M102</f>
        <v>230</v>
      </c>
      <c r="N112" s="25">
        <f t="shared" si="50"/>
        <v>205</v>
      </c>
      <c r="O112" s="25">
        <f t="shared" ref="O112" si="51">SUM(L112:N112)</f>
        <v>619</v>
      </c>
      <c r="P112" s="25">
        <f>IF(Q102&gt;=200, "0", 200-Q102)</f>
        <v>64</v>
      </c>
      <c r="Q112" s="52"/>
    </row>
    <row r="113" spans="1:17">
      <c r="A113" s="28">
        <f>IF(A103&gt;=200, "0", 200-A103)</f>
        <v>13</v>
      </c>
      <c r="B113" s="9" t="s">
        <v>58</v>
      </c>
      <c r="C113" s="25">
        <f t="shared" si="49"/>
        <v>186</v>
      </c>
      <c r="D113" s="25">
        <f t="shared" si="49"/>
        <v>246</v>
      </c>
      <c r="E113" s="25">
        <f t="shared" si="49"/>
        <v>210</v>
      </c>
      <c r="F113" s="25">
        <f>SUM(C113:E113)</f>
        <v>642</v>
      </c>
      <c r="G113" s="25">
        <f>IF(H103&gt;=200, "0", 200-H103)</f>
        <v>8</v>
      </c>
      <c r="H113" s="52"/>
      <c r="J113" s="28">
        <f>IF(J103&gt;=200, "0", 200-J103)</f>
        <v>19</v>
      </c>
      <c r="K113" s="42" t="s">
        <v>6</v>
      </c>
      <c r="L113" s="25">
        <f>$J113+L103</f>
        <v>237</v>
      </c>
      <c r="M113" s="25">
        <f>$J113+M103</f>
        <v>179</v>
      </c>
      <c r="N113" s="25">
        <f>$J113+N103</f>
        <v>175</v>
      </c>
      <c r="O113" s="25">
        <f>SUM(L113:N113)</f>
        <v>591</v>
      </c>
      <c r="P113" s="25">
        <f>IF(Q103&gt;=200, "0", 200-Q103)</f>
        <v>20</v>
      </c>
      <c r="Q113" s="52"/>
    </row>
    <row r="114" spans="1:17">
      <c r="A114" s="28"/>
      <c r="B114" s="19"/>
      <c r="C114" s="25"/>
      <c r="D114" s="25"/>
      <c r="E114" s="25"/>
      <c r="F114" s="25"/>
      <c r="G114" s="25"/>
      <c r="H114" s="52"/>
      <c r="J114" s="28"/>
      <c r="K114" s="9"/>
      <c r="L114" s="20"/>
      <c r="M114" s="20"/>
      <c r="N114" s="20"/>
      <c r="O114" s="25"/>
      <c r="P114" s="25"/>
      <c r="Q114" s="52"/>
    </row>
    <row r="115" spans="1:17">
      <c r="A115" s="23"/>
      <c r="B115" s="19"/>
      <c r="C115" s="20"/>
      <c r="D115" s="20"/>
      <c r="E115" s="20"/>
      <c r="F115" s="20"/>
      <c r="G115" s="20"/>
      <c r="H115" s="52"/>
      <c r="J115" s="23"/>
      <c r="K115" s="19"/>
      <c r="L115" s="20"/>
      <c r="M115" s="20"/>
      <c r="N115" s="20"/>
      <c r="O115" s="20"/>
      <c r="P115" s="20"/>
      <c r="Q115" s="52"/>
    </row>
    <row r="116" spans="1:17">
      <c r="A116" s="23"/>
      <c r="B116" s="29" t="s">
        <v>19</v>
      </c>
      <c r="C116" s="25">
        <f>SUM(C111:C115)</f>
        <v>597</v>
      </c>
      <c r="D116" s="25">
        <f>SUM(D111:D115)</f>
        <v>644</v>
      </c>
      <c r="E116" s="25">
        <f t="shared" ref="E116" si="52">SUM(E111:E115)</f>
        <v>576</v>
      </c>
      <c r="F116" s="25">
        <f>SUM(F111:F115)</f>
        <v>1817</v>
      </c>
      <c r="G116" s="25"/>
      <c r="H116" s="52"/>
      <c r="J116" s="23"/>
      <c r="K116" s="29" t="s">
        <v>19</v>
      </c>
      <c r="L116" s="25">
        <f>SUM(L111:L115)</f>
        <v>637</v>
      </c>
      <c r="M116" s="25">
        <f t="shared" ref="M116" si="53">SUM(M111:M115)</f>
        <v>612</v>
      </c>
      <c r="N116" s="25">
        <f>SUM(N111:N115)</f>
        <v>565</v>
      </c>
      <c r="O116" s="25">
        <f>SUM(O111:O115)</f>
        <v>1814</v>
      </c>
      <c r="P116" s="25"/>
      <c r="Q116" s="52"/>
    </row>
    <row r="117" spans="1:17">
      <c r="A117" s="23"/>
      <c r="B117" s="19"/>
      <c r="C117" s="20" t="str">
        <f>IF(C116&gt;L116,"Won", IF(C116&lt;L116,"Lost","Tied"))</f>
        <v>Lost</v>
      </c>
      <c r="D117" s="20" t="str">
        <f>IF(D116&gt;M116,"Won", IF(D116&lt;M116,"Lost","Tied"))</f>
        <v>Won</v>
      </c>
      <c r="E117" s="20" t="str">
        <f>IF(E116&gt;N116,"Won", IF(E116&lt;N116,"Lost","Tied"))</f>
        <v>Won</v>
      </c>
      <c r="F117" s="20" t="str">
        <f>IF(F116&gt;O116,"Won", IF(F116&lt;O116,"Lost","Tied"))</f>
        <v>Won</v>
      </c>
      <c r="G117" s="20"/>
      <c r="H117" s="26"/>
      <c r="J117" s="23"/>
      <c r="K117" s="19"/>
      <c r="L117" s="20" t="str">
        <f>IF(L116&gt;C116,"Won", IF(L116&lt;C116,"Lost","Tied"))</f>
        <v>Won</v>
      </c>
      <c r="M117" s="20" t="str">
        <f>IF(M116&gt;D116,"Won", IF(M116&lt;D116,"Lost","Tied"))</f>
        <v>Lost</v>
      </c>
      <c r="N117" s="20" t="str">
        <f>IF(N116&gt;E116,"Won", IF(N116&lt;E116,"Lost","Tied"))</f>
        <v>Lost</v>
      </c>
      <c r="O117" s="20" t="str">
        <f>IF(O116&gt;F116,"Won", IF(O116&lt;F116,"Lost","Tied"))</f>
        <v>Lost</v>
      </c>
      <c r="P117" s="20"/>
      <c r="Q117" s="26"/>
    </row>
    <row r="118" spans="1:17">
      <c r="A118" s="23"/>
      <c r="B118" s="24" t="s">
        <v>20</v>
      </c>
      <c r="C118" s="30">
        <f>SUM((IF(C117="Won", "1", IF(C117="Tied", "0.5","0"))), (IF(D117="Won", "1", IF(D117="Tied", "0.5","0"))), (IF(E117="Won", "1", IF(E117="Tied", "0.5","0"))), (IF(F117="Won", "1", IF(F117="Tied", "0.5","0"))))</f>
        <v>3</v>
      </c>
      <c r="D118" s="20"/>
      <c r="E118" s="20"/>
      <c r="F118" s="20"/>
      <c r="G118" s="20"/>
      <c r="H118" s="52"/>
      <c r="J118" s="23"/>
      <c r="K118" s="24" t="s">
        <v>20</v>
      </c>
      <c r="L118" s="30">
        <f>SUM((IF(L117="Won", "1", IF(L117="Tied", "0.5","0"))), (IF(M117="Won", "1", IF(M117="Tied", "0.5","0"))), (IF(N117="Won", "1", IF(N117="Tied", "0.5","0"))), (IF(O117="Won", "1", IF(O117="Tied", "0.5","0"))))</f>
        <v>1</v>
      </c>
      <c r="M118" s="20"/>
      <c r="N118" s="20"/>
      <c r="O118" s="20"/>
      <c r="P118" s="20"/>
      <c r="Q118" s="52"/>
    </row>
    <row r="119" spans="1:17">
      <c r="A119" s="23"/>
      <c r="B119" s="19"/>
      <c r="C119" s="20"/>
      <c r="D119" s="20"/>
      <c r="E119" s="20"/>
      <c r="F119" s="20"/>
      <c r="G119" s="20"/>
      <c r="H119" s="52"/>
      <c r="J119" s="23"/>
      <c r="K119" s="19"/>
      <c r="L119" s="20"/>
      <c r="M119" s="20"/>
      <c r="N119" s="20"/>
      <c r="O119" s="20"/>
      <c r="P119" s="20"/>
      <c r="Q119" s="52"/>
    </row>
    <row r="120" spans="1:17" ht="13.5" thickBot="1">
      <c r="A120" s="31"/>
      <c r="B120" s="32" t="s">
        <v>21</v>
      </c>
      <c r="C120" s="33">
        <f>'Week 4'!C48+C118</f>
        <v>12</v>
      </c>
      <c r="D120" s="34"/>
      <c r="E120" s="35"/>
      <c r="F120" s="35"/>
      <c r="G120" s="35"/>
      <c r="H120" s="36"/>
      <c r="I120" s="45"/>
      <c r="J120" s="31"/>
      <c r="K120" s="32" t="s">
        <v>21</v>
      </c>
      <c r="L120" s="33">
        <f>'Week 4'!C24+L118</f>
        <v>5.5</v>
      </c>
      <c r="M120" s="34"/>
      <c r="N120" s="35"/>
      <c r="O120" s="35"/>
      <c r="P120" s="35"/>
      <c r="Q120" s="36"/>
    </row>
  </sheetData>
  <mergeCells count="26">
    <mergeCell ref="J27:M27"/>
    <mergeCell ref="N27:O27"/>
    <mergeCell ref="N3:O3"/>
    <mergeCell ref="A51:B51"/>
    <mergeCell ref="C51:D51"/>
    <mergeCell ref="E51:F51"/>
    <mergeCell ref="A27:D27"/>
    <mergeCell ref="E27:F27"/>
    <mergeCell ref="J3:K3"/>
    <mergeCell ref="L3:M3"/>
    <mergeCell ref="A3:B3"/>
    <mergeCell ref="C3:D3"/>
    <mergeCell ref="E3:F3"/>
    <mergeCell ref="A99:B99"/>
    <mergeCell ref="C99:D99"/>
    <mergeCell ref="E99:F99"/>
    <mergeCell ref="J51:M51"/>
    <mergeCell ref="N51:O51"/>
    <mergeCell ref="J99:K99"/>
    <mergeCell ref="L99:M99"/>
    <mergeCell ref="N99:O99"/>
    <mergeCell ref="J75:M75"/>
    <mergeCell ref="N75:O75"/>
    <mergeCell ref="A75:B75"/>
    <mergeCell ref="C75:D75"/>
    <mergeCell ref="E75:F75"/>
  </mergeCells>
  <conditionalFormatting sqref="C21:G21 L21:P21 C45:G45 L45:P45 C69:G69 L69:P69 C93:G93 L93:P93 C117:G117 L117:P117">
    <cfRule type="cellIs" dxfId="47" priority="16" stopIfTrue="1" operator="equal">
      <formula>"Lost"</formula>
    </cfRule>
    <cfRule type="cellIs" dxfId="46" priority="17" stopIfTrue="1" operator="equal">
      <formula>"Won"</formula>
    </cfRule>
    <cfRule type="cellIs" dxfId="45" priority="18" stopIfTrue="1" operator="equal">
      <formula>"Tied"</formula>
    </cfRule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dimension ref="A1:R120"/>
  <sheetViews>
    <sheetView workbookViewId="0"/>
  </sheetViews>
  <sheetFormatPr defaultColWidth="8.85546875" defaultRowHeight="12.75"/>
  <cols>
    <col min="1" max="1" width="6.140625" customWidth="1"/>
    <col min="2" max="2" width="28.7109375" customWidth="1"/>
    <col min="3" max="4" width="8" style="51" customWidth="1"/>
    <col min="5" max="5" width="8" style="51" bestFit="1" customWidth="1"/>
    <col min="6" max="8" width="8" style="51" customWidth="1"/>
    <col min="9" max="9" width="4.42578125" style="51" customWidth="1"/>
    <col min="10" max="10" width="6.140625" customWidth="1"/>
    <col min="11" max="11" width="28.7109375" customWidth="1"/>
    <col min="12" max="17" width="8" customWidth="1"/>
  </cols>
  <sheetData>
    <row r="1" spans="1:18" ht="18">
      <c r="A1" s="11" t="s">
        <v>112</v>
      </c>
    </row>
    <row r="2" spans="1:18" ht="7.5" customHeight="1" thickBot="1">
      <c r="A2" s="10"/>
    </row>
    <row r="3" spans="1:18" s="3" customFormat="1" ht="18">
      <c r="A3" s="73" t="s">
        <v>67</v>
      </c>
      <c r="B3" s="74"/>
      <c r="C3" s="71"/>
      <c r="D3" s="72"/>
      <c r="E3" s="71" t="s">
        <v>34</v>
      </c>
      <c r="F3" s="72"/>
      <c r="G3" s="46" t="s">
        <v>14</v>
      </c>
      <c r="H3" s="15"/>
      <c r="J3" s="73" t="s">
        <v>78</v>
      </c>
      <c r="K3" s="76"/>
      <c r="L3" s="71"/>
      <c r="M3" s="72"/>
      <c r="N3" s="71" t="s">
        <v>35</v>
      </c>
      <c r="O3" s="72"/>
      <c r="P3" s="46" t="s">
        <v>15</v>
      </c>
      <c r="Q3" s="15"/>
    </row>
    <row r="4" spans="1:18" s="2" customFormat="1" ht="25.5">
      <c r="A4" s="41" t="s">
        <v>23</v>
      </c>
      <c r="B4" s="14" t="s">
        <v>22</v>
      </c>
      <c r="C4" s="13" t="s">
        <v>1</v>
      </c>
      <c r="D4" s="13" t="s">
        <v>2</v>
      </c>
      <c r="E4" s="13" t="s">
        <v>3</v>
      </c>
      <c r="F4" s="13" t="s">
        <v>32</v>
      </c>
      <c r="G4" s="13" t="s">
        <v>25</v>
      </c>
      <c r="H4" s="17" t="s">
        <v>24</v>
      </c>
      <c r="J4" s="41" t="s">
        <v>23</v>
      </c>
      <c r="K4" s="14" t="s">
        <v>22</v>
      </c>
      <c r="L4" s="13" t="s">
        <v>1</v>
      </c>
      <c r="M4" s="13" t="s">
        <v>2</v>
      </c>
      <c r="N4" s="13" t="s">
        <v>3</v>
      </c>
      <c r="O4" s="13" t="s">
        <v>32</v>
      </c>
      <c r="P4" s="13" t="s">
        <v>25</v>
      </c>
      <c r="Q4" s="17" t="s">
        <v>24</v>
      </c>
    </row>
    <row r="5" spans="1:18">
      <c r="A5" s="28">
        <f>'Week 5'!H101</f>
        <v>141</v>
      </c>
      <c r="B5" s="9" t="s">
        <v>42</v>
      </c>
      <c r="C5" s="20">
        <v>134</v>
      </c>
      <c r="D5" s="20">
        <v>110</v>
      </c>
      <c r="E5" s="22">
        <v>196</v>
      </c>
      <c r="F5" s="20">
        <f>SUM(C5:E5)</f>
        <v>440</v>
      </c>
      <c r="G5" s="25">
        <f>INT(AVERAGE(C5:E5))</f>
        <v>146</v>
      </c>
      <c r="H5" s="21">
        <f>INT(AVERAGE('Week 1'!C53:E53,'Week 2'!C77:E77,'Week 3'!L5:N5,'Week 4'!C29:E29,'Week 5'!C101:E101,C5:E5))</f>
        <v>142</v>
      </c>
      <c r="I5" s="6"/>
      <c r="J5" s="28">
        <f>'Week 5'!H53</f>
        <v>129</v>
      </c>
      <c r="K5" s="9" t="s">
        <v>48</v>
      </c>
      <c r="L5" s="20">
        <v>142</v>
      </c>
      <c r="M5" s="20">
        <v>121</v>
      </c>
      <c r="N5" s="20">
        <v>91</v>
      </c>
      <c r="O5" s="20">
        <f t="shared" ref="O5" si="0">SUM(L5:N5)</f>
        <v>354</v>
      </c>
      <c r="P5" s="25">
        <f>INT(AVERAGE(L5:N5))</f>
        <v>118</v>
      </c>
      <c r="Q5" s="21">
        <f>INT(AVERAGE('Week 1'!L77:N77,'Week 2'!C101:E101,'Week 3'!L29:N29,'Week 4'!C77:E77,'Week 5'!C53:E53,L5:N5))</f>
        <v>126</v>
      </c>
      <c r="R5" s="6"/>
    </row>
    <row r="6" spans="1:18">
      <c r="A6" s="28">
        <f>'Week 5'!H102</f>
        <v>171</v>
      </c>
      <c r="B6" s="9" t="s">
        <v>11</v>
      </c>
      <c r="C6" s="20">
        <v>146</v>
      </c>
      <c r="D6" s="20">
        <v>158</v>
      </c>
      <c r="E6" s="20">
        <v>180</v>
      </c>
      <c r="F6" s="20">
        <f t="shared" ref="F6:F7" si="1">SUM(C6:E6)</f>
        <v>484</v>
      </c>
      <c r="G6" s="25">
        <f t="shared" ref="G6:G7" si="2">INT(AVERAGE(C6:E6))</f>
        <v>161</v>
      </c>
      <c r="H6" s="21">
        <f>INT(AVERAGE('Week 1'!C54:E54,'Week 2'!C78:E78,'Week 3'!L6:N6,'Week 4'!C30:E30,'Week 5'!C102:E102,C6:E6))</f>
        <v>169</v>
      </c>
      <c r="I6" s="6"/>
      <c r="J6" s="28">
        <f>'Week 5'!H54</f>
        <v>130</v>
      </c>
      <c r="K6" s="9" t="s">
        <v>81</v>
      </c>
      <c r="L6" s="20">
        <v>128</v>
      </c>
      <c r="M6" s="20">
        <v>156</v>
      </c>
      <c r="N6" s="20">
        <v>126</v>
      </c>
      <c r="O6" s="20">
        <f t="shared" ref="O6:O7" si="3">SUM(L6:N6)</f>
        <v>410</v>
      </c>
      <c r="P6" s="25">
        <f t="shared" ref="P6:P7" si="4">INT(AVERAGE(L6:N6))</f>
        <v>136</v>
      </c>
      <c r="Q6" s="21">
        <f>INT(AVERAGE('Week 1'!L78:N78,'Week 2'!C102:E102,'Week 3'!L30:N30,'Week 4'!C78:E78,'Week 5'!C54:E54,L6:N6))</f>
        <v>132</v>
      </c>
      <c r="R6" s="6"/>
    </row>
    <row r="7" spans="1:18">
      <c r="A7" s="28">
        <f>'Week 5'!H103</f>
        <v>192</v>
      </c>
      <c r="B7" s="9" t="s">
        <v>58</v>
      </c>
      <c r="C7" s="20">
        <v>237</v>
      </c>
      <c r="D7" s="20">
        <v>191</v>
      </c>
      <c r="E7" s="20">
        <v>171</v>
      </c>
      <c r="F7" s="20">
        <f t="shared" si="1"/>
        <v>599</v>
      </c>
      <c r="G7" s="25">
        <f t="shared" si="2"/>
        <v>199</v>
      </c>
      <c r="H7" s="21">
        <f>INT(AVERAGE('Week 1'!C55:E55,'Week 2'!C79:E79,'Week 3'!L7:N7,'Week 4'!C31:E31,'Week 5'!C103:E103,C7:E7))</f>
        <v>194</v>
      </c>
      <c r="I7" s="6"/>
      <c r="J7" s="28">
        <f>'Week 5'!H55</f>
        <v>166</v>
      </c>
      <c r="K7" s="9" t="s">
        <v>50</v>
      </c>
      <c r="L7" s="20">
        <v>157</v>
      </c>
      <c r="M7" s="20">
        <v>201</v>
      </c>
      <c r="N7" s="20">
        <v>151</v>
      </c>
      <c r="O7" s="20">
        <f t="shared" si="3"/>
        <v>509</v>
      </c>
      <c r="P7" s="25">
        <f t="shared" si="4"/>
        <v>169</v>
      </c>
      <c r="Q7" s="21">
        <f>INT(AVERAGE('Week 1'!L79:N79,'Week 2'!C103:E103,'Week 3'!L31:N31,'Week 4'!C79:E79,'Week 5'!C55:E55,L7:N7))</f>
        <v>167</v>
      </c>
      <c r="R7" s="6"/>
    </row>
    <row r="8" spans="1:18">
      <c r="A8" s="28"/>
      <c r="B8" s="9"/>
      <c r="C8" s="20"/>
      <c r="D8" s="20"/>
      <c r="E8" s="20"/>
      <c r="F8" s="20"/>
      <c r="G8" s="25"/>
      <c r="H8" s="21"/>
      <c r="I8" s="6"/>
      <c r="J8" s="28"/>
      <c r="K8" s="9"/>
      <c r="L8" s="51"/>
      <c r="M8" s="20"/>
      <c r="N8" s="20"/>
      <c r="O8" s="20"/>
      <c r="P8" s="25"/>
      <c r="Q8" s="21"/>
      <c r="R8" s="6"/>
    </row>
    <row r="9" spans="1:18">
      <c r="A9" s="28"/>
      <c r="B9" s="9"/>
      <c r="C9" s="20"/>
      <c r="D9" s="20"/>
      <c r="E9" s="20"/>
      <c r="F9" s="20"/>
      <c r="G9" s="25"/>
      <c r="H9" s="21"/>
      <c r="J9" s="18"/>
      <c r="K9" s="9"/>
      <c r="L9" s="25"/>
      <c r="M9" s="51"/>
      <c r="N9" s="51"/>
      <c r="O9" s="25"/>
      <c r="P9" s="25"/>
      <c r="Q9" s="21"/>
    </row>
    <row r="10" spans="1:18">
      <c r="A10" s="23"/>
      <c r="B10" s="19"/>
      <c r="C10" s="20"/>
      <c r="D10" s="20"/>
      <c r="E10" s="20"/>
      <c r="F10" s="20"/>
      <c r="G10" s="20"/>
      <c r="H10" s="21"/>
      <c r="J10" s="18"/>
      <c r="K10" s="1"/>
      <c r="L10" s="20"/>
      <c r="M10" s="20"/>
      <c r="N10" s="20"/>
      <c r="O10" s="20"/>
      <c r="P10" s="20"/>
      <c r="Q10" s="21"/>
    </row>
    <row r="11" spans="1:18">
      <c r="A11" s="23"/>
      <c r="B11" s="24" t="s">
        <v>17</v>
      </c>
      <c r="C11" s="25">
        <f>SUM(C5:C9)</f>
        <v>517</v>
      </c>
      <c r="D11" s="25">
        <f t="shared" ref="D11:E11" si="5">SUM(D5:D9)</f>
        <v>459</v>
      </c>
      <c r="E11" s="25">
        <f t="shared" si="5"/>
        <v>547</v>
      </c>
      <c r="F11" s="25">
        <f>SUM(F5:F9)</f>
        <v>1523</v>
      </c>
      <c r="G11" s="25"/>
      <c r="H11" s="26"/>
      <c r="J11" s="23"/>
      <c r="K11" s="24" t="s">
        <v>17</v>
      </c>
      <c r="L11" s="25">
        <f>SUM(L5:L9)</f>
        <v>427</v>
      </c>
      <c r="M11" s="25">
        <f>SUM(M5:M9)</f>
        <v>478</v>
      </c>
      <c r="N11" s="25">
        <f>SUM(N5:N9)</f>
        <v>368</v>
      </c>
      <c r="O11" s="25">
        <f>SUM(O5:O9)</f>
        <v>1273</v>
      </c>
      <c r="P11" s="25"/>
      <c r="Q11" s="26"/>
    </row>
    <row r="12" spans="1:18">
      <c r="A12" s="23"/>
      <c r="B12" s="19"/>
      <c r="C12" s="25"/>
      <c r="D12" s="25"/>
      <c r="E12" s="25"/>
      <c r="F12" s="25"/>
      <c r="G12" s="25"/>
      <c r="H12" s="21"/>
      <c r="J12" s="23"/>
      <c r="K12" s="19"/>
      <c r="L12" s="25"/>
      <c r="M12" s="25"/>
      <c r="N12" s="25"/>
      <c r="O12" s="25"/>
      <c r="P12" s="25"/>
      <c r="Q12" s="21"/>
    </row>
    <row r="13" spans="1:18">
      <c r="A13" s="23"/>
      <c r="B13" s="19"/>
      <c r="C13" s="20"/>
      <c r="D13" s="20"/>
      <c r="E13" s="20"/>
      <c r="F13" s="20"/>
      <c r="G13" s="20"/>
      <c r="H13" s="52"/>
      <c r="J13" s="23"/>
      <c r="K13" s="19"/>
      <c r="L13" s="20"/>
      <c r="M13" s="20"/>
      <c r="N13" s="20"/>
      <c r="O13" s="20"/>
      <c r="P13" s="20"/>
      <c r="Q13" s="52"/>
    </row>
    <row r="14" spans="1:18" s="2" customFormat="1" ht="25.5">
      <c r="A14" s="16" t="s">
        <v>16</v>
      </c>
      <c r="B14" s="14" t="s">
        <v>22</v>
      </c>
      <c r="C14" s="13" t="s">
        <v>1</v>
      </c>
      <c r="D14" s="13" t="s">
        <v>2</v>
      </c>
      <c r="E14" s="13" t="s">
        <v>3</v>
      </c>
      <c r="F14" s="13" t="s">
        <v>33</v>
      </c>
      <c r="G14" s="13" t="s">
        <v>18</v>
      </c>
      <c r="H14" s="50"/>
      <c r="J14" s="16" t="s">
        <v>16</v>
      </c>
      <c r="K14" s="14" t="s">
        <v>22</v>
      </c>
      <c r="L14" s="13" t="s">
        <v>1</v>
      </c>
      <c r="M14" s="13" t="s">
        <v>2</v>
      </c>
      <c r="N14" s="13" t="s">
        <v>3</v>
      </c>
      <c r="O14" s="13" t="s">
        <v>33</v>
      </c>
      <c r="P14" s="13" t="s">
        <v>18</v>
      </c>
      <c r="Q14" s="50"/>
    </row>
    <row r="15" spans="1:18">
      <c r="A15" s="28">
        <f>IF(A5&gt;=200, "0", 200-A5)</f>
        <v>59</v>
      </c>
      <c r="B15" s="9" t="s">
        <v>42</v>
      </c>
      <c r="C15" s="25">
        <f t="shared" ref="C15:E17" si="6">$A15+C5</f>
        <v>193</v>
      </c>
      <c r="D15" s="25">
        <f t="shared" si="6"/>
        <v>169</v>
      </c>
      <c r="E15" s="25">
        <f t="shared" si="6"/>
        <v>255</v>
      </c>
      <c r="F15" s="25">
        <f>SUM(C15:E15)</f>
        <v>617</v>
      </c>
      <c r="G15" s="25">
        <f>IF(H5&gt;=200, "0", 200-H5)</f>
        <v>58</v>
      </c>
      <c r="H15" s="52"/>
      <c r="J15" s="28">
        <f>IF(J5&gt;=200, "0", 200-J5)</f>
        <v>71</v>
      </c>
      <c r="K15" s="9" t="s">
        <v>48</v>
      </c>
      <c r="L15" s="25">
        <f t="shared" ref="L15:N17" si="7">$J15+L5</f>
        <v>213</v>
      </c>
      <c r="M15" s="25">
        <f t="shared" si="7"/>
        <v>192</v>
      </c>
      <c r="N15" s="25">
        <f t="shared" si="7"/>
        <v>162</v>
      </c>
      <c r="O15" s="25">
        <f>SUM(L15:N15)</f>
        <v>567</v>
      </c>
      <c r="P15" s="25">
        <f>IF(Q5&gt;=200, "0", 200-Q5)</f>
        <v>74</v>
      </c>
      <c r="Q15" s="52"/>
    </row>
    <row r="16" spans="1:18">
      <c r="A16" s="28">
        <f>IF(A6&gt;=200, "0", 200-A6)</f>
        <v>29</v>
      </c>
      <c r="B16" s="9" t="s">
        <v>11</v>
      </c>
      <c r="C16" s="25">
        <f t="shared" si="6"/>
        <v>175</v>
      </c>
      <c r="D16" s="25">
        <f t="shared" si="6"/>
        <v>187</v>
      </c>
      <c r="E16" s="25">
        <f t="shared" si="6"/>
        <v>209</v>
      </c>
      <c r="F16" s="25">
        <f>SUM(C16:E16)</f>
        <v>571</v>
      </c>
      <c r="G16" s="25">
        <f>IF(H6&gt;=200, "0", 200-H6)</f>
        <v>31</v>
      </c>
      <c r="H16" s="52"/>
      <c r="J16" s="28">
        <f>IF(J6&gt;=200, "0", 200-J6)</f>
        <v>70</v>
      </c>
      <c r="K16" s="9" t="s">
        <v>81</v>
      </c>
      <c r="L16" s="25">
        <f t="shared" si="7"/>
        <v>198</v>
      </c>
      <c r="M16" s="25">
        <f t="shared" si="7"/>
        <v>226</v>
      </c>
      <c r="N16" s="25">
        <f t="shared" si="7"/>
        <v>196</v>
      </c>
      <c r="O16" s="25">
        <f>SUM(L16:N16)</f>
        <v>620</v>
      </c>
      <c r="P16" s="25">
        <f>IF(Q6&gt;=200, "0", 200-Q6)</f>
        <v>68</v>
      </c>
      <c r="Q16" s="52"/>
    </row>
    <row r="17" spans="1:18">
      <c r="A17" s="28">
        <f>IF(A7&gt;=200, "0", 200-A7)</f>
        <v>8</v>
      </c>
      <c r="B17" s="9" t="s">
        <v>58</v>
      </c>
      <c r="C17" s="25">
        <f t="shared" si="6"/>
        <v>245</v>
      </c>
      <c r="D17" s="25">
        <f t="shared" si="6"/>
        <v>199</v>
      </c>
      <c r="E17" s="25">
        <f t="shared" si="6"/>
        <v>179</v>
      </c>
      <c r="F17" s="25">
        <f>SUM(C17:E17)</f>
        <v>623</v>
      </c>
      <c r="G17" s="25">
        <f>IF(H7&gt;=200, "0", 200-H7)</f>
        <v>6</v>
      </c>
      <c r="H17" s="52"/>
      <c r="J17" s="28">
        <f>IF(J7&gt;=200, "0", 200-J7)</f>
        <v>34</v>
      </c>
      <c r="K17" s="9" t="s">
        <v>50</v>
      </c>
      <c r="L17" s="25">
        <f t="shared" si="7"/>
        <v>191</v>
      </c>
      <c r="M17" s="25">
        <f t="shared" si="7"/>
        <v>235</v>
      </c>
      <c r="N17" s="25">
        <f t="shared" si="7"/>
        <v>185</v>
      </c>
      <c r="O17" s="25">
        <f>SUM(L17:N17)</f>
        <v>611</v>
      </c>
      <c r="P17" s="25">
        <f>IF(Q7&gt;=200, "0", 200-Q7)</f>
        <v>33</v>
      </c>
      <c r="Q17" s="52"/>
    </row>
    <row r="18" spans="1:18">
      <c r="A18" s="28"/>
      <c r="B18" s="19"/>
      <c r="C18" s="25"/>
      <c r="D18" s="25"/>
      <c r="E18" s="25"/>
      <c r="F18" s="25"/>
      <c r="G18" s="25"/>
      <c r="H18" s="52"/>
      <c r="J18" s="23"/>
      <c r="L18" s="51"/>
      <c r="M18" s="51"/>
      <c r="N18" s="51"/>
      <c r="O18" s="51"/>
      <c r="P18" s="51"/>
      <c r="Q18" s="52"/>
    </row>
    <row r="19" spans="1:18">
      <c r="A19" s="23"/>
      <c r="B19" s="19"/>
      <c r="C19" s="20"/>
      <c r="D19" s="20"/>
      <c r="E19" s="20"/>
      <c r="F19" s="20"/>
      <c r="G19" s="20"/>
      <c r="H19" s="52"/>
      <c r="J19" s="23"/>
      <c r="K19" s="19"/>
      <c r="L19" s="20"/>
      <c r="M19" s="20"/>
      <c r="N19" s="20"/>
      <c r="O19" s="20"/>
      <c r="P19" s="20"/>
      <c r="Q19" s="52"/>
    </row>
    <row r="20" spans="1:18">
      <c r="A20" s="23"/>
      <c r="B20" s="29" t="s">
        <v>19</v>
      </c>
      <c r="C20" s="25">
        <f>SUM(C15:C19)</f>
        <v>613</v>
      </c>
      <c r="D20" s="25">
        <f>SUM(D15:D19)</f>
        <v>555</v>
      </c>
      <c r="E20" s="25">
        <f t="shared" ref="E20" si="8">SUM(E15:E19)</f>
        <v>643</v>
      </c>
      <c r="F20" s="25">
        <f>SUM(F15:F19)</f>
        <v>1811</v>
      </c>
      <c r="G20" s="25"/>
      <c r="H20" s="52"/>
      <c r="J20" s="23"/>
      <c r="K20" s="29" t="s">
        <v>19</v>
      </c>
      <c r="L20" s="25">
        <f>SUM(L15:L19)</f>
        <v>602</v>
      </c>
      <c r="M20" s="25">
        <f t="shared" ref="M20" si="9">SUM(M15:M19)</f>
        <v>653</v>
      </c>
      <c r="N20" s="25">
        <f>SUM(N15:N19)</f>
        <v>543</v>
      </c>
      <c r="O20" s="25">
        <f>SUM(O15:O19)</f>
        <v>1798</v>
      </c>
      <c r="P20" s="25"/>
      <c r="Q20" s="52"/>
    </row>
    <row r="21" spans="1:18">
      <c r="A21" s="23"/>
      <c r="B21" s="19"/>
      <c r="C21" s="20" t="str">
        <f>IF(C20&gt;L20,"Won", IF(C20&lt;L20,"Lost","Tied"))</f>
        <v>Won</v>
      </c>
      <c r="D21" s="20" t="str">
        <f>IF(D20&gt;M20,"Won", IF(D20&lt;M20,"Lost","Tied"))</f>
        <v>Lost</v>
      </c>
      <c r="E21" s="20" t="str">
        <f>IF(E20&gt;N20,"Won", IF(E20&lt;N20,"Lost","Tied"))</f>
        <v>Won</v>
      </c>
      <c r="F21" s="20" t="str">
        <f>IF(F20&gt;O20,"Won", IF(F20&lt;O20,"Lost","Tied"))</f>
        <v>Won</v>
      </c>
      <c r="G21" s="20"/>
      <c r="H21" s="26"/>
      <c r="J21" s="23"/>
      <c r="K21" s="19"/>
      <c r="L21" s="20" t="str">
        <f>IF(L20&gt;C20,"Won", IF(L20&lt;C20,"Lost","Tied"))</f>
        <v>Lost</v>
      </c>
      <c r="M21" s="20" t="str">
        <f>IF(M20&gt;D20,"Won", IF(M20&lt;D20,"Lost","Tied"))</f>
        <v>Won</v>
      </c>
      <c r="N21" s="20" t="str">
        <f>IF(N20&gt;E20,"Won", IF(N20&lt;E20,"Lost","Tied"))</f>
        <v>Lost</v>
      </c>
      <c r="O21" s="20" t="str">
        <f>IF(O20&gt;F20,"Won", IF(O20&lt;F20,"Lost","Tied"))</f>
        <v>Lost</v>
      </c>
      <c r="P21" s="20"/>
      <c r="Q21" s="26"/>
    </row>
    <row r="22" spans="1:18">
      <c r="A22" s="23"/>
      <c r="B22" s="24" t="s">
        <v>20</v>
      </c>
      <c r="C22" s="30">
        <f>SUM((IF(C21="Won", "1", IF(C21="Tied", "0.5","0"))), (IF(D21="Won", "1", IF(D21="Tied", "0.5","0"))), (IF(E21="Won", "1", IF(E21="Tied", "0.5","0"))), (IF(F21="Won", "1", IF(F21="Tied", "0.5","0"))))</f>
        <v>3</v>
      </c>
      <c r="D22" s="20"/>
      <c r="E22" s="20"/>
      <c r="F22" s="20"/>
      <c r="G22" s="20"/>
      <c r="H22" s="52"/>
      <c r="J22" s="23"/>
      <c r="K22" s="24" t="s">
        <v>20</v>
      </c>
      <c r="L22" s="30">
        <f>SUM((IF(L21="Won", "1", IF(L21="Tied", "0.5","0"))), (IF(M21="Won", "1", IF(M21="Tied", "0.5","0"))), (IF(N21="Won", "1", IF(N21="Tied", "0.5","0"))), (IF(O21="Won", "1", IF(O21="Tied", "0.5","0"))))</f>
        <v>1</v>
      </c>
      <c r="M22" s="20"/>
      <c r="N22" s="20"/>
      <c r="O22" s="20"/>
      <c r="P22" s="20"/>
      <c r="Q22" s="52"/>
    </row>
    <row r="23" spans="1:18">
      <c r="A23" s="23"/>
      <c r="B23" s="19"/>
      <c r="C23" s="20"/>
      <c r="D23" s="20"/>
      <c r="E23" s="20"/>
      <c r="F23" s="20"/>
      <c r="G23" s="20"/>
      <c r="H23" s="52"/>
      <c r="J23" s="23"/>
      <c r="K23" s="19"/>
      <c r="L23" s="20"/>
      <c r="M23" s="20"/>
      <c r="N23" s="20"/>
      <c r="O23" s="20"/>
      <c r="P23" s="20"/>
      <c r="Q23" s="52"/>
    </row>
    <row r="24" spans="1:18" ht="13.5" thickBot="1">
      <c r="A24" s="31"/>
      <c r="B24" s="32" t="s">
        <v>21</v>
      </c>
      <c r="C24" s="33">
        <f>'Week 5'!C120+C22</f>
        <v>15</v>
      </c>
      <c r="D24" s="34"/>
      <c r="E24" s="35"/>
      <c r="F24" s="35"/>
      <c r="G24" s="35"/>
      <c r="H24" s="36"/>
      <c r="J24" s="31"/>
      <c r="K24" s="32" t="s">
        <v>21</v>
      </c>
      <c r="L24" s="33">
        <f>'Week 5'!C72+L22</f>
        <v>14</v>
      </c>
      <c r="M24" s="34"/>
      <c r="N24" s="35"/>
      <c r="O24" s="35"/>
      <c r="P24" s="35"/>
      <c r="Q24" s="36"/>
    </row>
    <row r="25" spans="1:18">
      <c r="A25" s="19"/>
      <c r="B25" s="39"/>
      <c r="C25" s="30"/>
      <c r="D25" s="40"/>
      <c r="E25" s="20"/>
      <c r="F25" s="20"/>
      <c r="G25" s="20"/>
      <c r="H25" s="20"/>
      <c r="J25" s="19"/>
      <c r="K25" s="39"/>
      <c r="L25" s="30"/>
      <c r="M25" s="40"/>
      <c r="N25" s="20"/>
      <c r="O25" s="20"/>
      <c r="P25" s="20"/>
      <c r="Q25" s="20"/>
    </row>
    <row r="26" spans="1:18" ht="13.5" thickBot="1"/>
    <row r="27" spans="1:18" s="3" customFormat="1" ht="18">
      <c r="A27" s="75" t="s">
        <v>92</v>
      </c>
      <c r="B27" s="72"/>
      <c r="C27" s="71"/>
      <c r="D27" s="72"/>
      <c r="E27" s="71" t="s">
        <v>37</v>
      </c>
      <c r="F27" s="72"/>
      <c r="G27" s="37" t="s">
        <v>10</v>
      </c>
      <c r="H27" s="15"/>
      <c r="I27" s="4"/>
      <c r="J27" s="73" t="s">
        <v>80</v>
      </c>
      <c r="K27" s="76"/>
      <c r="L27" s="71"/>
      <c r="M27" s="72"/>
      <c r="N27" s="71" t="s">
        <v>36</v>
      </c>
      <c r="O27" s="72"/>
      <c r="P27" s="46" t="s">
        <v>9</v>
      </c>
      <c r="Q27" s="15"/>
    </row>
    <row r="28" spans="1:18" s="2" customFormat="1" ht="25.5">
      <c r="A28" s="41" t="s">
        <v>23</v>
      </c>
      <c r="B28" s="14" t="s">
        <v>22</v>
      </c>
      <c r="C28" s="13" t="s">
        <v>1</v>
      </c>
      <c r="D28" s="13" t="s">
        <v>2</v>
      </c>
      <c r="E28" s="13" t="s">
        <v>3</v>
      </c>
      <c r="F28" s="13" t="s">
        <v>32</v>
      </c>
      <c r="G28" s="13" t="s">
        <v>25</v>
      </c>
      <c r="H28" s="17" t="s">
        <v>24</v>
      </c>
      <c r="I28" s="5"/>
      <c r="J28" s="41" t="s">
        <v>23</v>
      </c>
      <c r="K28" s="14" t="s">
        <v>22</v>
      </c>
      <c r="L28" s="13" t="s">
        <v>1</v>
      </c>
      <c r="M28" s="13" t="s">
        <v>2</v>
      </c>
      <c r="N28" s="13" t="s">
        <v>3</v>
      </c>
      <c r="O28" s="13" t="s">
        <v>32</v>
      </c>
      <c r="P28" s="13" t="s">
        <v>25</v>
      </c>
      <c r="Q28" s="17" t="s">
        <v>24</v>
      </c>
    </row>
    <row r="29" spans="1:18">
      <c r="A29" s="28">
        <f>'Week 5'!H77</f>
        <v>107</v>
      </c>
      <c r="B29" s="42" t="s">
        <v>52</v>
      </c>
      <c r="C29" s="20">
        <v>128</v>
      </c>
      <c r="D29" s="20">
        <v>114</v>
      </c>
      <c r="E29" s="20">
        <v>105</v>
      </c>
      <c r="F29" s="20">
        <f t="shared" ref="F29:F30" si="10">SUM(C29:E29)</f>
        <v>347</v>
      </c>
      <c r="G29" s="25">
        <f t="shared" ref="G29:G30" si="11">INT(AVERAGE(C29:E29))</f>
        <v>115</v>
      </c>
      <c r="H29" s="21">
        <f>INT(AVERAGE('Week 1'!L29:N29,'Week 2'!L101:N101,'Week 3'!C5:E5,'Week 4'!C53:E53,'Week 5'!C77:E77,C29:E29))</f>
        <v>109</v>
      </c>
      <c r="I29" s="6"/>
      <c r="J29" s="28">
        <f>'Week 5'!H5</f>
        <v>71</v>
      </c>
      <c r="K29" s="42" t="s">
        <v>44</v>
      </c>
      <c r="L29" s="20">
        <v>85</v>
      </c>
      <c r="M29" s="20">
        <v>70</v>
      </c>
      <c r="N29" s="22">
        <v>55</v>
      </c>
      <c r="O29" s="20">
        <f>SUM(L29:N29)</f>
        <v>210</v>
      </c>
      <c r="P29" s="25">
        <f>INT(AVERAGE(L29:N29))</f>
        <v>70</v>
      </c>
      <c r="Q29" s="21">
        <f>INT(AVERAGE('Week 1'!L101:N101,'Week 2'!L77:N77,'Week 3'!C53:E53,'Week 4'!C101:E101,'Week 5'!C5:E5,L29:N29))</f>
        <v>71</v>
      </c>
      <c r="R29" s="6"/>
    </row>
    <row r="30" spans="1:18">
      <c r="A30" s="28">
        <f>'Week 5'!H78</f>
        <v>150</v>
      </c>
      <c r="B30" s="9" t="s">
        <v>5</v>
      </c>
      <c r="C30" s="20">
        <v>143</v>
      </c>
      <c r="D30" s="20">
        <v>154</v>
      </c>
      <c r="E30" s="20">
        <v>178</v>
      </c>
      <c r="F30" s="20">
        <f t="shared" si="10"/>
        <v>475</v>
      </c>
      <c r="G30" s="25">
        <f t="shared" si="11"/>
        <v>158</v>
      </c>
      <c r="H30" s="21">
        <f>INT(AVERAGE('Week 1'!L30:N30,'Week 2'!L102:N102,'Week 3'!C6:E6,'Week 4'!C54:E54,'Week 5'!C78:E78,C30:E30))</f>
        <v>151</v>
      </c>
      <c r="I30" s="6"/>
      <c r="J30" s="28">
        <f>'Week 5'!H6</f>
        <v>106</v>
      </c>
      <c r="K30" t="s">
        <v>45</v>
      </c>
      <c r="L30" s="20">
        <v>101</v>
      </c>
      <c r="M30" s="20">
        <v>111</v>
      </c>
      <c r="N30" s="20">
        <v>99</v>
      </c>
      <c r="O30" s="20">
        <f>SUM(L30:N30)</f>
        <v>311</v>
      </c>
      <c r="P30" s="25">
        <f>INT(AVERAGE(L30:N30))</f>
        <v>103</v>
      </c>
      <c r="Q30" s="21">
        <f>INT(AVERAGE('Week 1'!L102:N102,'Week 2'!L78:N78,'Week 3'!C54:E54,'Week 4'!C102:E102,'Week 5'!C6:E6,L30:N30))</f>
        <v>106</v>
      </c>
      <c r="R30" s="6"/>
    </row>
    <row r="31" spans="1:18">
      <c r="A31" s="28">
        <f>'Week 5'!H79</f>
        <v>160</v>
      </c>
      <c r="B31" s="9" t="s">
        <v>41</v>
      </c>
      <c r="C31" s="20">
        <v>188</v>
      </c>
      <c r="D31" s="20">
        <v>169</v>
      </c>
      <c r="E31" s="20">
        <v>159</v>
      </c>
      <c r="F31" s="20">
        <f>SUM(C31:E31)</f>
        <v>516</v>
      </c>
      <c r="G31" s="25">
        <f>INT(AVERAGE(C31:E31))</f>
        <v>172</v>
      </c>
      <c r="H31" s="21">
        <f>INT(AVERAGE('Week 1'!L31:N31,'Week 2'!L103:N103,'Week 3'!C7:E7,'Week 4'!C55:E55,'Week 5'!C79:E79,C31:E31))</f>
        <v>162</v>
      </c>
      <c r="I31" s="6"/>
      <c r="J31" s="28">
        <f>'Week 5'!H7</f>
        <v>112</v>
      </c>
      <c r="K31" s="1" t="s">
        <v>46</v>
      </c>
      <c r="L31" s="51"/>
      <c r="M31" s="51"/>
      <c r="N31" s="51"/>
      <c r="O31" s="51"/>
      <c r="P31" s="51"/>
      <c r="Q31" s="21">
        <f>INT(AVERAGE('Week 1'!L103:N103,'Week 2'!L79:N79,'Week 3'!C55:E55,'Week 4'!C103:E103,'Week 5'!C7:E7,L31:N31))</f>
        <v>112</v>
      </c>
      <c r="R31" s="6"/>
    </row>
    <row r="32" spans="1:18">
      <c r="A32" s="18"/>
      <c r="B32" s="9"/>
      <c r="C32" s="20"/>
      <c r="D32" s="20"/>
      <c r="E32" s="20"/>
      <c r="F32" s="20"/>
      <c r="G32" s="25"/>
      <c r="H32" s="21"/>
      <c r="I32" s="6"/>
      <c r="J32" s="28">
        <f>'Week 5'!H8</f>
        <v>90</v>
      </c>
      <c r="K32" s="9" t="s">
        <v>108</v>
      </c>
      <c r="L32" s="20">
        <v>131</v>
      </c>
      <c r="M32" s="20">
        <v>86</v>
      </c>
      <c r="N32" s="20">
        <v>63</v>
      </c>
      <c r="O32" s="20">
        <f t="shared" ref="O32" si="12">SUM(L32:N32)</f>
        <v>280</v>
      </c>
      <c r="P32" s="25">
        <f>INT(AVERAGE(L32:N32))</f>
        <v>93</v>
      </c>
      <c r="Q32" s="21">
        <f>INT(AVERAGE('Week 5'!C8:E8,L32:N32))</f>
        <v>91</v>
      </c>
      <c r="R32" s="6"/>
    </row>
    <row r="33" spans="1:17">
      <c r="A33" s="18"/>
      <c r="B33" s="9"/>
      <c r="C33" s="20"/>
      <c r="D33" s="20"/>
      <c r="E33" s="20"/>
      <c r="F33" s="20"/>
      <c r="G33" s="25"/>
      <c r="H33" s="21"/>
      <c r="J33" s="18"/>
      <c r="K33" s="9"/>
      <c r="L33" s="20"/>
      <c r="M33" s="20"/>
      <c r="N33" s="20"/>
      <c r="O33" s="20"/>
      <c r="P33" s="25"/>
      <c r="Q33" s="21"/>
    </row>
    <row r="34" spans="1:17">
      <c r="A34" s="18"/>
      <c r="B34" s="19"/>
      <c r="C34" s="20"/>
      <c r="D34" s="20"/>
      <c r="E34" s="20"/>
      <c r="F34" s="20"/>
      <c r="G34" s="20"/>
      <c r="H34" s="21"/>
      <c r="J34" s="23"/>
      <c r="K34" s="19"/>
      <c r="L34" s="20"/>
      <c r="M34" s="20"/>
      <c r="N34" s="20"/>
      <c r="O34" s="20"/>
      <c r="P34" s="20"/>
      <c r="Q34" s="21"/>
    </row>
    <row r="35" spans="1:17">
      <c r="A35" s="23"/>
      <c r="B35" s="24" t="s">
        <v>17</v>
      </c>
      <c r="C35" s="25">
        <f>SUM(C29:C33)</f>
        <v>459</v>
      </c>
      <c r="D35" s="25">
        <f>SUM(D29:D33)</f>
        <v>437</v>
      </c>
      <c r="E35" s="25">
        <f>SUM(E29:E33)</f>
        <v>442</v>
      </c>
      <c r="F35" s="25">
        <f>SUM(F29:F33)</f>
        <v>1338</v>
      </c>
      <c r="G35" s="25"/>
      <c r="H35" s="26"/>
      <c r="J35" s="23"/>
      <c r="K35" s="24" t="s">
        <v>17</v>
      </c>
      <c r="L35" s="25">
        <f>SUM(L29:L33)</f>
        <v>317</v>
      </c>
      <c r="M35" s="25">
        <f t="shared" ref="M35" si="13">SUM(M29:M33)</f>
        <v>267</v>
      </c>
      <c r="N35" s="25">
        <f>SUM(N29:N33)</f>
        <v>217</v>
      </c>
      <c r="O35" s="25">
        <f>SUM(O29:O33)</f>
        <v>801</v>
      </c>
      <c r="P35" s="25"/>
      <c r="Q35" s="26"/>
    </row>
    <row r="36" spans="1:17">
      <c r="A36" s="23"/>
      <c r="B36" s="19"/>
      <c r="C36" s="25"/>
      <c r="D36" s="25"/>
      <c r="E36" s="25"/>
      <c r="F36" s="25"/>
      <c r="G36" s="25"/>
      <c r="H36" s="21"/>
      <c r="J36" s="23"/>
      <c r="K36" s="19"/>
      <c r="L36" s="25"/>
      <c r="M36" s="25"/>
      <c r="N36" s="25"/>
      <c r="O36" s="25"/>
      <c r="P36" s="25"/>
      <c r="Q36" s="21"/>
    </row>
    <row r="37" spans="1:17">
      <c r="A37" s="23"/>
      <c r="B37" s="19"/>
      <c r="C37" s="20"/>
      <c r="D37" s="20"/>
      <c r="E37" s="20"/>
      <c r="F37" s="20"/>
      <c r="G37" s="20"/>
      <c r="H37" s="52"/>
      <c r="J37" s="23"/>
      <c r="K37" s="19"/>
      <c r="L37" s="20"/>
      <c r="M37" s="20"/>
      <c r="N37" s="20"/>
      <c r="O37" s="20"/>
      <c r="P37" s="20"/>
      <c r="Q37" s="52"/>
    </row>
    <row r="38" spans="1:17" s="2" customFormat="1" ht="25.5">
      <c r="A38" s="16" t="s">
        <v>16</v>
      </c>
      <c r="B38" s="14" t="s">
        <v>22</v>
      </c>
      <c r="C38" s="13" t="s">
        <v>1</v>
      </c>
      <c r="D38" s="13" t="s">
        <v>2</v>
      </c>
      <c r="E38" s="13" t="s">
        <v>3</v>
      </c>
      <c r="F38" s="13" t="s">
        <v>33</v>
      </c>
      <c r="G38" s="13" t="s">
        <v>18</v>
      </c>
      <c r="H38" s="50"/>
      <c r="I38" s="5"/>
      <c r="J38" s="16" t="s">
        <v>16</v>
      </c>
      <c r="K38" s="14" t="s">
        <v>22</v>
      </c>
      <c r="L38" s="13" t="s">
        <v>1</v>
      </c>
      <c r="M38" s="13" t="s">
        <v>2</v>
      </c>
      <c r="N38" s="13" t="s">
        <v>3</v>
      </c>
      <c r="O38" s="13" t="s">
        <v>33</v>
      </c>
      <c r="P38" s="13" t="s">
        <v>18</v>
      </c>
      <c r="Q38" s="50"/>
    </row>
    <row r="39" spans="1:17">
      <c r="A39" s="28">
        <f>IF(A29&gt;=200, "0", 200-A29)</f>
        <v>93</v>
      </c>
      <c r="B39" s="42" t="s">
        <v>52</v>
      </c>
      <c r="C39" s="25">
        <f t="shared" ref="C39:E41" si="14">$A39+C29</f>
        <v>221</v>
      </c>
      <c r="D39" s="25">
        <f t="shared" si="14"/>
        <v>207</v>
      </c>
      <c r="E39" s="25">
        <f t="shared" si="14"/>
        <v>198</v>
      </c>
      <c r="F39" s="25">
        <f>SUM(C39:E39)</f>
        <v>626</v>
      </c>
      <c r="G39" s="25">
        <f>IF(H29&gt;=200, "0", 200-H29)</f>
        <v>91</v>
      </c>
      <c r="H39" s="52"/>
      <c r="J39" s="28">
        <f>IF(J29&gt;=200, "0", 200-J29)</f>
        <v>129</v>
      </c>
      <c r="K39" s="42" t="s">
        <v>44</v>
      </c>
      <c r="L39" s="25">
        <f t="shared" ref="L39:N40" si="15">$J39+L29</f>
        <v>214</v>
      </c>
      <c r="M39" s="25">
        <f t="shared" si="15"/>
        <v>199</v>
      </c>
      <c r="N39" s="25">
        <f t="shared" si="15"/>
        <v>184</v>
      </c>
      <c r="O39" s="25">
        <f>SUM(L39:N39)</f>
        <v>597</v>
      </c>
      <c r="P39" s="25">
        <f>IF(Q29&gt;=200, "0", 200-Q29)</f>
        <v>129</v>
      </c>
      <c r="Q39" s="52"/>
    </row>
    <row r="40" spans="1:17">
      <c r="A40" s="28">
        <f>IF(A30&gt;=200, "0", 200-A30)</f>
        <v>50</v>
      </c>
      <c r="B40" s="9" t="s">
        <v>5</v>
      </c>
      <c r="C40" s="25">
        <f t="shared" si="14"/>
        <v>193</v>
      </c>
      <c r="D40" s="25">
        <f t="shared" si="14"/>
        <v>204</v>
      </c>
      <c r="E40" s="25">
        <f t="shared" si="14"/>
        <v>228</v>
      </c>
      <c r="F40" s="25">
        <f t="shared" ref="F40:F41" si="16">SUM(C40:E40)</f>
        <v>625</v>
      </c>
      <c r="G40" s="25">
        <f>IF(H30&gt;=200, "0", 200-H30)</f>
        <v>49</v>
      </c>
      <c r="H40" s="52"/>
      <c r="J40" s="28">
        <f>IF(J30&gt;=200, "0", 200-J30)</f>
        <v>94</v>
      </c>
      <c r="K40" t="s">
        <v>45</v>
      </c>
      <c r="L40" s="25">
        <f t="shared" si="15"/>
        <v>195</v>
      </c>
      <c r="M40" s="25">
        <f t="shared" si="15"/>
        <v>205</v>
      </c>
      <c r="N40" s="25">
        <f t="shared" si="15"/>
        <v>193</v>
      </c>
      <c r="O40" s="25">
        <f t="shared" ref="O40" si="17">SUM(L40:N40)</f>
        <v>593</v>
      </c>
      <c r="P40" s="25">
        <f>IF(Q30&gt;=200, "0", 200-Q30)</f>
        <v>94</v>
      </c>
      <c r="Q40" s="52"/>
    </row>
    <row r="41" spans="1:17">
      <c r="A41" s="28">
        <f>IF(A31&gt;=200, "0", 200-A31)</f>
        <v>40</v>
      </c>
      <c r="B41" s="9" t="s">
        <v>41</v>
      </c>
      <c r="C41" s="25">
        <f t="shared" si="14"/>
        <v>228</v>
      </c>
      <c r="D41" s="25">
        <f t="shared" si="14"/>
        <v>209</v>
      </c>
      <c r="E41" s="25">
        <f t="shared" si="14"/>
        <v>199</v>
      </c>
      <c r="F41" s="25">
        <f t="shared" si="16"/>
        <v>636</v>
      </c>
      <c r="G41" s="25">
        <f>IF(H31&gt;=200, "0", 200-H31)</f>
        <v>38</v>
      </c>
      <c r="H41" s="52"/>
      <c r="J41" s="28">
        <f>IF(J32&gt;=200, "0", 200-J32)</f>
        <v>110</v>
      </c>
      <c r="K41" s="9" t="s">
        <v>108</v>
      </c>
      <c r="L41" s="25">
        <f>$J41+L32</f>
        <v>241</v>
      </c>
      <c r="M41" s="25">
        <f>$J41+M32</f>
        <v>196</v>
      </c>
      <c r="N41" s="25">
        <f>$J41+N32</f>
        <v>173</v>
      </c>
      <c r="O41" s="25">
        <f>SUM(L41:N41)</f>
        <v>610</v>
      </c>
      <c r="P41" s="25">
        <f>IF(Q32&gt;=200, "0", 200-Q32)</f>
        <v>109</v>
      </c>
      <c r="Q41" s="52"/>
    </row>
    <row r="42" spans="1:17">
      <c r="A42" s="28"/>
      <c r="C42" s="25"/>
      <c r="D42" s="25"/>
      <c r="E42" s="25"/>
      <c r="F42" s="25"/>
      <c r="G42" s="25"/>
      <c r="H42" s="52"/>
      <c r="J42" s="28"/>
      <c r="K42" s="19"/>
      <c r="L42" s="25"/>
      <c r="M42" s="25"/>
      <c r="N42" s="25"/>
      <c r="O42" s="25"/>
      <c r="P42" s="25"/>
      <c r="Q42" s="52"/>
    </row>
    <row r="43" spans="1:17">
      <c r="A43" s="23"/>
      <c r="B43" s="19"/>
      <c r="C43" s="20"/>
      <c r="D43" s="20"/>
      <c r="E43" s="20"/>
      <c r="F43" s="20"/>
      <c r="G43" s="20"/>
      <c r="H43" s="52"/>
      <c r="J43" s="23"/>
      <c r="K43" s="19"/>
      <c r="L43" s="20"/>
      <c r="M43" s="20"/>
      <c r="N43" s="20"/>
      <c r="O43" s="20"/>
      <c r="P43" s="20"/>
      <c r="Q43" s="52"/>
    </row>
    <row r="44" spans="1:17">
      <c r="A44" s="23"/>
      <c r="B44" s="29" t="s">
        <v>19</v>
      </c>
      <c r="C44" s="25">
        <f>SUM(C39:C43)</f>
        <v>642</v>
      </c>
      <c r="D44" s="25">
        <f t="shared" ref="D44:E44" si="18">SUM(D39:D43)</f>
        <v>620</v>
      </c>
      <c r="E44" s="25">
        <f t="shared" si="18"/>
        <v>625</v>
      </c>
      <c r="F44" s="25">
        <f>SUM(F39:F43)</f>
        <v>1887</v>
      </c>
      <c r="G44" s="25"/>
      <c r="H44" s="52"/>
      <c r="J44" s="23"/>
      <c r="K44" s="29" t="s">
        <v>19</v>
      </c>
      <c r="L44" s="61">
        <f>SUM(L39:L43)</f>
        <v>650</v>
      </c>
      <c r="M44" s="61">
        <f t="shared" ref="M44:N44" si="19">SUM(M39:M43)</f>
        <v>600</v>
      </c>
      <c r="N44" s="61">
        <f t="shared" si="19"/>
        <v>550</v>
      </c>
      <c r="O44" s="61">
        <f>SUM(O39:O43)</f>
        <v>1800</v>
      </c>
      <c r="P44" s="25"/>
      <c r="Q44" s="52"/>
    </row>
    <row r="45" spans="1:17">
      <c r="A45" s="23"/>
      <c r="B45" s="19"/>
      <c r="C45" s="20" t="str">
        <f>IF(C44&gt;L44,"Won", IF(C44&lt;L44,"Lost","Tied"))</f>
        <v>Lost</v>
      </c>
      <c r="D45" s="20" t="str">
        <f>IF(D44&gt;M44,"Won", IF(D44&lt;M44,"Lost","Tied"))</f>
        <v>Won</v>
      </c>
      <c r="E45" s="20" t="str">
        <f>IF(E44&gt;N44,"Won", IF(E44&lt;N44,"Lost","Tied"))</f>
        <v>Won</v>
      </c>
      <c r="F45" s="20" t="str">
        <f>IF(F44&gt;O44,"Won", IF(F44&lt;O44,"Lost","Tied"))</f>
        <v>Won</v>
      </c>
      <c r="G45" s="20"/>
      <c r="H45" s="26"/>
      <c r="J45" s="23"/>
      <c r="K45" s="19"/>
      <c r="L45" s="20" t="str">
        <f>IF(L44&gt;C44,"Won", IF(L44&lt;C44,"Lost","Tied"))</f>
        <v>Won</v>
      </c>
      <c r="M45" s="20" t="str">
        <f>IF(M44&gt;D44,"Won", IF(M44&lt;D44,"Lost","Tied"))</f>
        <v>Lost</v>
      </c>
      <c r="N45" s="20" t="str">
        <f>IF(N44&gt;E44,"Won", IF(N44&lt;E44,"Lost","Tied"))</f>
        <v>Lost</v>
      </c>
      <c r="O45" s="20" t="str">
        <f>IF(O44&gt;F44,"Won", IF(O44&lt;F44,"Lost","Tied"))</f>
        <v>Lost</v>
      </c>
      <c r="P45" s="20"/>
      <c r="Q45" s="26"/>
    </row>
    <row r="46" spans="1:17">
      <c r="A46" s="23"/>
      <c r="B46" s="24" t="s">
        <v>20</v>
      </c>
      <c r="C46" s="30">
        <f>SUM((IF(C45="Won", "1", IF(C45="Tied", "0.5","0"))), (IF(D45="Won", "1", IF(D45="Tied", "0.5","0"))), (IF(E45="Won", "1", IF(E45="Tied", "0.5","0"))), (IF(F45="Won", "1", IF(F45="Tied", "0.5","0"))))</f>
        <v>3</v>
      </c>
      <c r="D46" s="20"/>
      <c r="E46" s="20"/>
      <c r="F46" s="20"/>
      <c r="G46" s="20"/>
      <c r="H46" s="52"/>
      <c r="J46" s="23"/>
      <c r="K46" s="24" t="s">
        <v>20</v>
      </c>
      <c r="L46" s="30">
        <f>SUM((IF(L45="Won", "1", IF(L45="Tied", "0.5","0"))), (IF(M45="Won", "1", IF(M45="Tied", "0.5","0"))), (IF(N45="Won", "1", IF(N45="Tied", "0.5","0"))), (IF(O45="Won", "1", IF(O45="Tied", "0.5","0"))))</f>
        <v>1</v>
      </c>
      <c r="M46" s="20"/>
      <c r="N46" s="20"/>
      <c r="O46" s="20"/>
      <c r="P46" s="20"/>
      <c r="Q46" s="52"/>
    </row>
    <row r="47" spans="1:17">
      <c r="A47" s="23"/>
      <c r="B47" s="19"/>
      <c r="C47" s="20"/>
      <c r="D47" s="20"/>
      <c r="E47" s="20"/>
      <c r="F47" s="20"/>
      <c r="G47" s="20"/>
      <c r="H47" s="52"/>
      <c r="J47" s="23"/>
      <c r="K47" s="19"/>
      <c r="L47" s="20"/>
      <c r="M47" s="20"/>
      <c r="N47" s="20"/>
      <c r="O47" s="20"/>
      <c r="P47" s="20"/>
      <c r="Q47" s="52"/>
    </row>
    <row r="48" spans="1:17" ht="13.5" thickBot="1">
      <c r="A48" s="31"/>
      <c r="B48" s="32" t="s">
        <v>21</v>
      </c>
      <c r="C48" s="33">
        <f>'Week 5'!C96+C46</f>
        <v>18</v>
      </c>
      <c r="D48" s="34"/>
      <c r="E48" s="35"/>
      <c r="F48" s="35"/>
      <c r="G48" s="35"/>
      <c r="H48" s="36"/>
      <c r="I48" s="45"/>
      <c r="J48" s="31"/>
      <c r="K48" s="32" t="s">
        <v>21</v>
      </c>
      <c r="L48" s="33">
        <f>'Week 5'!C24+L46</f>
        <v>13</v>
      </c>
      <c r="M48" s="34"/>
      <c r="N48" s="35"/>
      <c r="O48" s="35"/>
      <c r="P48" s="35"/>
      <c r="Q48" s="36"/>
    </row>
    <row r="50" spans="1:18" ht="13.5" thickBot="1"/>
    <row r="51" spans="1:18" s="3" customFormat="1" ht="18">
      <c r="A51" s="73" t="s">
        <v>98</v>
      </c>
      <c r="B51" s="74"/>
      <c r="C51" s="71"/>
      <c r="D51" s="72"/>
      <c r="E51" s="71" t="s">
        <v>38</v>
      </c>
      <c r="F51" s="72"/>
      <c r="G51" s="37" t="s">
        <v>13</v>
      </c>
      <c r="H51" s="15"/>
      <c r="I51" s="4"/>
      <c r="J51" s="73" t="s">
        <v>66</v>
      </c>
      <c r="K51" s="74"/>
      <c r="L51" s="72"/>
      <c r="M51" s="72"/>
      <c r="N51" s="71" t="s">
        <v>100</v>
      </c>
      <c r="O51" s="72"/>
      <c r="P51" s="37" t="s">
        <v>85</v>
      </c>
      <c r="Q51" s="15"/>
    </row>
    <row r="52" spans="1:18" s="2" customFormat="1" ht="25.5">
      <c r="A52" s="41" t="s">
        <v>23</v>
      </c>
      <c r="B52" s="14" t="s">
        <v>22</v>
      </c>
      <c r="C52" s="13" t="s">
        <v>1</v>
      </c>
      <c r="D52" s="13" t="s">
        <v>2</v>
      </c>
      <c r="E52" s="13" t="s">
        <v>3</v>
      </c>
      <c r="F52" s="13" t="s">
        <v>32</v>
      </c>
      <c r="G52" s="13" t="s">
        <v>25</v>
      </c>
      <c r="H52" s="17" t="s">
        <v>24</v>
      </c>
      <c r="I52" s="5"/>
      <c r="J52" s="41" t="s">
        <v>23</v>
      </c>
      <c r="K52" s="14" t="s">
        <v>22</v>
      </c>
      <c r="L52" s="13" t="s">
        <v>1</v>
      </c>
      <c r="M52" s="13" t="s">
        <v>2</v>
      </c>
      <c r="N52" s="13" t="s">
        <v>3</v>
      </c>
      <c r="O52" s="13" t="s">
        <v>32</v>
      </c>
      <c r="P52" s="13" t="s">
        <v>25</v>
      </c>
      <c r="Q52" s="17" t="s">
        <v>24</v>
      </c>
    </row>
    <row r="53" spans="1:18">
      <c r="A53" s="28">
        <f>'Week 5'!Q5</f>
        <v>139</v>
      </c>
      <c r="B53" s="9" t="s">
        <v>4</v>
      </c>
      <c r="C53" s="6">
        <v>139</v>
      </c>
      <c r="D53" s="6">
        <v>147</v>
      </c>
      <c r="E53" s="6">
        <v>160</v>
      </c>
      <c r="F53" s="25">
        <f t="shared" ref="F53:F54" si="20">SUM(C53:E53)</f>
        <v>446</v>
      </c>
      <c r="G53" s="25">
        <f t="shared" ref="G53:G54" si="21">INT(AVERAGE(C53:E53))</f>
        <v>148</v>
      </c>
      <c r="H53" s="21">
        <f>INT(AVERAGE('Week 1'!C77:E77,'Week 2'!C5:E5,'Week 3'!L101:N101,'Week 4'!L53:N53,'Week 5'!L5:N5,C53:E53))</f>
        <v>142</v>
      </c>
      <c r="I53" s="6"/>
      <c r="J53" s="28">
        <f>'Week 5'!Q29</f>
        <v>118</v>
      </c>
      <c r="K53" s="54" t="s">
        <v>61</v>
      </c>
      <c r="L53" s="6">
        <v>103</v>
      </c>
      <c r="M53" s="6">
        <v>130</v>
      </c>
      <c r="N53" s="6">
        <v>116</v>
      </c>
      <c r="O53" s="25">
        <f>SUM(L53:N53)</f>
        <v>349</v>
      </c>
      <c r="P53" s="25">
        <f>INT(AVERAGE(L53:N53))</f>
        <v>116</v>
      </c>
      <c r="Q53" s="56">
        <f>INT(AVERAGE('Week 1'!L5:N5,'Week 2'!C53:E53,'Week 3'!L77:N77,'Week 4'!L101:N101,'Week 5'!L29:N29,L53:N53))</f>
        <v>118</v>
      </c>
      <c r="R53" s="6"/>
    </row>
    <row r="54" spans="1:18">
      <c r="A54" s="28">
        <f>'Week 5'!Q6</f>
        <v>188</v>
      </c>
      <c r="B54" s="9" t="s">
        <v>40</v>
      </c>
      <c r="C54" s="6">
        <v>182</v>
      </c>
      <c r="D54" s="6">
        <v>204</v>
      </c>
      <c r="E54" s="6">
        <v>242</v>
      </c>
      <c r="F54" s="25">
        <f t="shared" si="20"/>
        <v>628</v>
      </c>
      <c r="G54" s="25">
        <f t="shared" si="21"/>
        <v>209</v>
      </c>
      <c r="H54" s="21">
        <f>INT(AVERAGE('Week 1'!C78:E78,'Week 2'!C6:E6,'Week 3'!L102:N102,'Week 4'!L54:N54,'Week 5'!L6:N6,C54:E54))</f>
        <v>192</v>
      </c>
      <c r="I54" s="6"/>
      <c r="J54" s="28">
        <f>'Week 5'!Q30</f>
        <v>119</v>
      </c>
      <c r="K54" s="54" t="s">
        <v>68</v>
      </c>
      <c r="L54" s="20">
        <v>88</v>
      </c>
      <c r="M54" s="20">
        <v>117</v>
      </c>
      <c r="N54" s="20">
        <v>106</v>
      </c>
      <c r="O54" s="25">
        <f t="shared" ref="O54" si="22">SUM(L54:N54)</f>
        <v>311</v>
      </c>
      <c r="P54" s="25">
        <f>INT(AVERAGE(L54:N54))</f>
        <v>103</v>
      </c>
      <c r="Q54" s="56">
        <f>INT(AVERAGE('Week 1'!L6:N6,'Week 2'!C54:E54,'Week 3'!L78:N78,'Week 4'!L102:N102,'Week 5'!L30:N30,L54:N54))</f>
        <v>116</v>
      </c>
      <c r="R54" s="6"/>
    </row>
    <row r="55" spans="1:18">
      <c r="A55" s="28">
        <f>'Week 5'!Q7</f>
        <v>170</v>
      </c>
      <c r="B55" s="9" t="s">
        <v>49</v>
      </c>
      <c r="C55" s="6">
        <v>216</v>
      </c>
      <c r="D55" s="6">
        <v>166</v>
      </c>
      <c r="E55" s="6">
        <v>204</v>
      </c>
      <c r="F55" s="25">
        <f>SUM(C55:E55)</f>
        <v>586</v>
      </c>
      <c r="G55" s="25">
        <f>INT(AVERAGE(C55:E55))</f>
        <v>195</v>
      </c>
      <c r="H55" s="21">
        <f>INT(AVERAGE('Week 1'!C79:E79,'Week 2'!C7:E7,'Week 3'!L103:N103,'Week 4'!L55:N55,'Week 5'!L7:N7,C55:E55))</f>
        <v>174</v>
      </c>
      <c r="I55" s="6"/>
      <c r="J55" s="28">
        <f>'Week 5'!Q31</f>
        <v>122</v>
      </c>
      <c r="K55" s="54" t="s">
        <v>62</v>
      </c>
      <c r="L55" s="51">
        <v>87</v>
      </c>
      <c r="M55" s="51">
        <v>121</v>
      </c>
      <c r="N55" s="51">
        <v>143</v>
      </c>
      <c r="O55" s="25">
        <f t="shared" ref="O55" si="23">SUM(L55:N55)</f>
        <v>351</v>
      </c>
      <c r="P55" s="25">
        <f>INT(AVERAGE(L55:N55))</f>
        <v>117</v>
      </c>
      <c r="Q55" s="56">
        <f>INT(AVERAGE('Week 1'!L7:N7,'Week 2'!C55:E55,'Week 3'!L79:N79,'Week 4'!L103:N103,'Week 5'!L31:N31,L55:N55))</f>
        <v>121</v>
      </c>
      <c r="R55" s="6"/>
    </row>
    <row r="56" spans="1:18">
      <c r="A56" s="28"/>
      <c r="B56" s="9"/>
      <c r="C56" s="6"/>
      <c r="D56" s="6"/>
      <c r="E56" s="6"/>
      <c r="F56" s="25"/>
      <c r="G56" s="25"/>
      <c r="H56" s="21"/>
      <c r="I56" s="6"/>
      <c r="J56" s="28"/>
      <c r="K56" s="9"/>
      <c r="L56" s="6"/>
      <c r="M56" s="6"/>
      <c r="N56" s="6"/>
      <c r="O56" s="25"/>
      <c r="P56" s="25"/>
      <c r="Q56" s="56"/>
      <c r="R56" s="6"/>
    </row>
    <row r="57" spans="1:18">
      <c r="A57" s="28"/>
      <c r="B57" s="9"/>
      <c r="C57" s="6"/>
      <c r="D57" s="6"/>
      <c r="E57" s="6"/>
      <c r="F57" s="25"/>
      <c r="G57" s="25"/>
      <c r="H57" s="21"/>
      <c r="J57" s="18"/>
      <c r="L57" s="6"/>
      <c r="M57" s="6"/>
      <c r="N57" s="6"/>
      <c r="O57" s="20"/>
      <c r="P57" s="25"/>
      <c r="Q57" s="21"/>
    </row>
    <row r="58" spans="1:18">
      <c r="A58" s="18"/>
      <c r="C58"/>
      <c r="D58"/>
      <c r="E58"/>
      <c r="F58"/>
      <c r="G58"/>
      <c r="H58" s="21"/>
      <c r="J58" s="18"/>
      <c r="L58" s="6"/>
      <c r="M58" s="6"/>
      <c r="N58" s="6"/>
      <c r="O58" s="20"/>
      <c r="P58" s="25"/>
      <c r="Q58" s="21"/>
    </row>
    <row r="59" spans="1:18">
      <c r="A59" s="23"/>
      <c r="B59" s="24" t="s">
        <v>17</v>
      </c>
      <c r="C59" s="25">
        <f>SUM(C53:C57)</f>
        <v>537</v>
      </c>
      <c r="D59" s="25">
        <f t="shared" ref="D59:E59" si="24">SUM(D53:D57)</f>
        <v>517</v>
      </c>
      <c r="E59" s="25">
        <f t="shared" si="24"/>
        <v>606</v>
      </c>
      <c r="F59" s="25">
        <f>SUM(F53:F57)</f>
        <v>1660</v>
      </c>
      <c r="G59" s="25"/>
      <c r="H59" s="26"/>
      <c r="J59" s="23"/>
      <c r="K59" s="24" t="s">
        <v>17</v>
      </c>
      <c r="L59" s="25">
        <f>SUM(L53:L57)</f>
        <v>278</v>
      </c>
      <c r="M59" s="25">
        <f t="shared" ref="M59:N59" si="25">SUM(M53:M57)</f>
        <v>368</v>
      </c>
      <c r="N59" s="25">
        <f t="shared" si="25"/>
        <v>365</v>
      </c>
      <c r="O59" s="25">
        <f>SUM(O53:O57)</f>
        <v>1011</v>
      </c>
      <c r="P59" s="25"/>
      <c r="Q59" s="26"/>
    </row>
    <row r="60" spans="1:18">
      <c r="A60" s="23"/>
      <c r="B60" s="19"/>
      <c r="C60" s="25"/>
      <c r="D60" s="25"/>
      <c r="E60" s="25"/>
      <c r="F60" s="25"/>
      <c r="G60" s="25"/>
      <c r="H60" s="21"/>
      <c r="J60" s="23"/>
      <c r="K60" s="19"/>
      <c r="L60" s="25"/>
      <c r="M60" s="25"/>
      <c r="N60" s="25"/>
      <c r="O60" s="25"/>
      <c r="P60" s="25"/>
      <c r="Q60" s="21"/>
    </row>
    <row r="61" spans="1:18">
      <c r="A61" s="23"/>
      <c r="B61" s="19"/>
      <c r="C61" s="20"/>
      <c r="D61" s="20"/>
      <c r="E61" s="20"/>
      <c r="F61" s="20"/>
      <c r="G61" s="20"/>
      <c r="H61" s="52"/>
      <c r="J61" s="23"/>
      <c r="K61" s="19"/>
      <c r="L61" s="20"/>
      <c r="M61" s="20"/>
      <c r="N61" s="20"/>
      <c r="O61" s="20"/>
      <c r="P61" s="20"/>
      <c r="Q61" s="52"/>
    </row>
    <row r="62" spans="1:18" s="2" customFormat="1" ht="25.5">
      <c r="A62" s="16" t="s">
        <v>16</v>
      </c>
      <c r="B62" s="14" t="s">
        <v>22</v>
      </c>
      <c r="C62" s="13" t="s">
        <v>1</v>
      </c>
      <c r="D62" s="13" t="s">
        <v>2</v>
      </c>
      <c r="E62" s="13" t="s">
        <v>3</v>
      </c>
      <c r="F62" s="13" t="s">
        <v>33</v>
      </c>
      <c r="G62" s="13" t="s">
        <v>18</v>
      </c>
      <c r="H62" s="50"/>
      <c r="I62" s="5"/>
      <c r="J62" s="16" t="s">
        <v>16</v>
      </c>
      <c r="K62" s="14" t="s">
        <v>22</v>
      </c>
      <c r="L62" s="13" t="s">
        <v>1</v>
      </c>
      <c r="M62" s="13" t="s">
        <v>2</v>
      </c>
      <c r="N62" s="13" t="s">
        <v>3</v>
      </c>
      <c r="O62" s="13" t="s">
        <v>33</v>
      </c>
      <c r="P62" s="13" t="s">
        <v>18</v>
      </c>
      <c r="Q62" s="50"/>
    </row>
    <row r="63" spans="1:18">
      <c r="A63" s="28">
        <f>IF(A53&gt;=200, "0", 200-A53)</f>
        <v>61</v>
      </c>
      <c r="B63" s="9" t="s">
        <v>4</v>
      </c>
      <c r="C63" s="25">
        <f t="shared" ref="C63:E65" si="26">$A63+C53</f>
        <v>200</v>
      </c>
      <c r="D63" s="25">
        <f t="shared" si="26"/>
        <v>208</v>
      </c>
      <c r="E63" s="25">
        <f t="shared" si="26"/>
        <v>221</v>
      </c>
      <c r="F63" s="25">
        <f>SUM(C63:E63)</f>
        <v>629</v>
      </c>
      <c r="G63" s="25">
        <f>IF(H53&gt;=200, "0", 200-H53)</f>
        <v>58</v>
      </c>
      <c r="H63" s="43"/>
      <c r="J63" s="28">
        <f>IF(J53&gt;=200, "0", 200-J53)</f>
        <v>82</v>
      </c>
      <c r="K63" s="54" t="s">
        <v>61</v>
      </c>
      <c r="L63" s="25">
        <f t="shared" ref="L63:N65" si="27">$J63+L53</f>
        <v>185</v>
      </c>
      <c r="M63" s="25">
        <f t="shared" si="27"/>
        <v>212</v>
      </c>
      <c r="N63" s="25">
        <f t="shared" si="27"/>
        <v>198</v>
      </c>
      <c r="O63" s="25">
        <f>SUM(L63:N63)</f>
        <v>595</v>
      </c>
      <c r="P63" s="25">
        <f>IF(Q53&gt;=200, "0", 200-Q53)</f>
        <v>82</v>
      </c>
      <c r="Q63" s="43"/>
    </row>
    <row r="64" spans="1:18">
      <c r="A64" s="28">
        <f>IF(A54&gt;=200, "0", 200-A54)</f>
        <v>12</v>
      </c>
      <c r="B64" s="9" t="s">
        <v>40</v>
      </c>
      <c r="C64" s="25">
        <f t="shared" si="26"/>
        <v>194</v>
      </c>
      <c r="D64" s="25">
        <f t="shared" si="26"/>
        <v>216</v>
      </c>
      <c r="E64" s="25">
        <f t="shared" si="26"/>
        <v>254</v>
      </c>
      <c r="F64" s="25">
        <f t="shared" ref="F64:F65" si="28">SUM(C64:E64)</f>
        <v>664</v>
      </c>
      <c r="G64" s="25">
        <f>IF(H54&gt;=200, "0", 200-H54)</f>
        <v>8</v>
      </c>
      <c r="H64" s="43"/>
      <c r="J64" s="28">
        <f>IF(J54&gt;=200, "0", 200-J54)</f>
        <v>81</v>
      </c>
      <c r="K64" s="54" t="s">
        <v>68</v>
      </c>
      <c r="L64" s="25">
        <f t="shared" si="27"/>
        <v>169</v>
      </c>
      <c r="M64" s="25">
        <f t="shared" si="27"/>
        <v>198</v>
      </c>
      <c r="N64" s="25">
        <f t="shared" si="27"/>
        <v>187</v>
      </c>
      <c r="O64" s="25">
        <f>SUM(L64:N64)</f>
        <v>554</v>
      </c>
      <c r="P64" s="25">
        <f>IF(Q54&gt;=200, "0", 200-Q54)</f>
        <v>84</v>
      </c>
      <c r="Q64" s="43"/>
    </row>
    <row r="65" spans="1:17">
      <c r="A65" s="28">
        <f>IF(A55&gt;=200, "0", 200-A55)</f>
        <v>30</v>
      </c>
      <c r="B65" s="9" t="s">
        <v>49</v>
      </c>
      <c r="C65" s="25">
        <f t="shared" si="26"/>
        <v>246</v>
      </c>
      <c r="D65" s="25">
        <f t="shared" si="26"/>
        <v>196</v>
      </c>
      <c r="E65" s="25">
        <f t="shared" si="26"/>
        <v>234</v>
      </c>
      <c r="F65" s="25">
        <f t="shared" si="28"/>
        <v>676</v>
      </c>
      <c r="G65" s="25">
        <f>IF(H55&gt;=200, "0", 200-H55)</f>
        <v>26</v>
      </c>
      <c r="H65" s="43"/>
      <c r="J65" s="28">
        <f>IF(J55&gt;=200, "0", 200-J55)</f>
        <v>78</v>
      </c>
      <c r="K65" s="54" t="s">
        <v>62</v>
      </c>
      <c r="L65" s="25">
        <f t="shared" si="27"/>
        <v>165</v>
      </c>
      <c r="M65" s="25">
        <f t="shared" si="27"/>
        <v>199</v>
      </c>
      <c r="N65" s="25">
        <f t="shared" si="27"/>
        <v>221</v>
      </c>
      <c r="O65" s="25">
        <f>SUM(L65:N65)</f>
        <v>585</v>
      </c>
      <c r="P65" s="25">
        <f>IF(Q55&gt;=200, "0", 200-Q55)</f>
        <v>79</v>
      </c>
      <c r="Q65" s="43"/>
    </row>
    <row r="66" spans="1:17">
      <c r="A66" s="28"/>
      <c r="C66" s="25"/>
      <c r="D66" s="25"/>
      <c r="E66" s="25"/>
      <c r="F66" s="25"/>
      <c r="G66" s="25"/>
      <c r="H66" s="43"/>
      <c r="J66" s="28"/>
      <c r="L66" s="25"/>
      <c r="M66" s="25"/>
      <c r="N66" s="25"/>
      <c r="O66" s="25"/>
      <c r="P66" s="25"/>
      <c r="Q66" s="43"/>
    </row>
    <row r="67" spans="1:17">
      <c r="A67" s="23"/>
      <c r="B67" s="19"/>
      <c r="C67" s="20"/>
      <c r="D67" s="20"/>
      <c r="E67" s="20"/>
      <c r="F67" s="20"/>
      <c r="G67" s="20"/>
      <c r="H67" s="52"/>
      <c r="J67" s="23"/>
      <c r="K67" s="19"/>
      <c r="L67" s="20"/>
      <c r="M67" s="20"/>
      <c r="N67" s="20"/>
      <c r="O67" s="20"/>
      <c r="P67" s="20"/>
      <c r="Q67" s="52"/>
    </row>
    <row r="68" spans="1:17">
      <c r="A68" s="23"/>
      <c r="B68" s="29" t="s">
        <v>19</v>
      </c>
      <c r="C68" s="25">
        <f>SUM(C63:C67)</f>
        <v>640</v>
      </c>
      <c r="D68" s="25">
        <f t="shared" ref="D68:F68" si="29">SUM(D63:D67)</f>
        <v>620</v>
      </c>
      <c r="E68" s="25">
        <f>SUM(E63:E67)</f>
        <v>709</v>
      </c>
      <c r="F68" s="25">
        <f t="shared" si="29"/>
        <v>1969</v>
      </c>
      <c r="G68" s="25"/>
      <c r="H68" s="52"/>
      <c r="J68" s="23"/>
      <c r="K68" s="29" t="s">
        <v>19</v>
      </c>
      <c r="L68" s="25">
        <f>SUM(L63:L67)</f>
        <v>519</v>
      </c>
      <c r="M68" s="25">
        <f>SUM(M63:M67)</f>
        <v>609</v>
      </c>
      <c r="N68" s="25">
        <f>SUM(N63:N67)</f>
        <v>606</v>
      </c>
      <c r="O68" s="25">
        <f>SUM(O63:O67)</f>
        <v>1734</v>
      </c>
      <c r="P68" s="25"/>
      <c r="Q68" s="52"/>
    </row>
    <row r="69" spans="1:17">
      <c r="A69" s="23"/>
      <c r="B69" s="19"/>
      <c r="C69" s="20" t="str">
        <f>IF(C68&gt;L68,"Won", IF(C68&lt;L68,"Lost","Tied"))</f>
        <v>Won</v>
      </c>
      <c r="D69" s="20" t="str">
        <f>IF(D68&gt;M68,"Won", IF(D68&lt;M68,"Lost","Tied"))</f>
        <v>Won</v>
      </c>
      <c r="E69" s="20" t="str">
        <f>IF(E68&gt;N68,"Won", IF(E68&lt;N68,"Lost","Tied"))</f>
        <v>Won</v>
      </c>
      <c r="F69" s="20" t="str">
        <f>IF(F68&gt;O68,"Won", IF(F68&lt;O68,"Lost","Tied"))</f>
        <v>Won</v>
      </c>
      <c r="G69" s="20"/>
      <c r="H69" s="26"/>
      <c r="J69" s="23"/>
      <c r="K69" s="19"/>
      <c r="L69" s="20" t="str">
        <f>IF(L68&gt;C68,"Won", IF(L68&lt;C68,"Lost","Tied"))</f>
        <v>Lost</v>
      </c>
      <c r="M69" s="20" t="str">
        <f>IF(M68&gt;D68,"Won", IF(M68&lt;D68,"Lost","Tied"))</f>
        <v>Lost</v>
      </c>
      <c r="N69" s="20" t="str">
        <f>IF(N68&gt;E68,"Won", IF(N68&lt;E68,"Lost","Tied"))</f>
        <v>Lost</v>
      </c>
      <c r="O69" s="20" t="str">
        <f>IF(O68&gt;F68,"Won", IF(O68&lt;F68,"Lost","Tied"))</f>
        <v>Lost</v>
      </c>
      <c r="P69" s="20"/>
      <c r="Q69" s="26"/>
    </row>
    <row r="70" spans="1:17">
      <c r="A70" s="23"/>
      <c r="B70" s="24" t="s">
        <v>20</v>
      </c>
      <c r="C70" s="30">
        <f>SUM((IF(C69="Won", "1", IF(C69="Tied", "0.5","0"))), (IF(D69="Won", "1", IF(D69="Tied", "0.5","0"))), (IF(E69="Won", "1", IF(E69="Tied", "0.5","0"))), (IF(F69="Won", "1", IF(F69="Tied", "0.5","0"))))</f>
        <v>4</v>
      </c>
      <c r="D70" s="20"/>
      <c r="E70" s="20"/>
      <c r="F70" s="20"/>
      <c r="G70" s="20"/>
      <c r="H70" s="52"/>
      <c r="J70" s="23"/>
      <c r="K70" s="24" t="s">
        <v>20</v>
      </c>
      <c r="L70" s="30">
        <f>SUM((IF(L69="Won", "1", IF(L69="Tied", "0.5","0"))), (IF(M69="Won", "1", IF(M69="Tied", "0.5","0"))), (IF(N69="Won", "1", IF(N69="Tied", "0.5","0"))), (IF(O69="Won", "1", IF(O69="Tied", "0.5","0"))))</f>
        <v>0</v>
      </c>
      <c r="M70" s="20"/>
      <c r="N70" s="20"/>
      <c r="O70" s="20"/>
      <c r="P70" s="20"/>
      <c r="Q70" s="52"/>
    </row>
    <row r="71" spans="1:17">
      <c r="A71" s="23"/>
      <c r="B71" s="19"/>
      <c r="C71" s="20"/>
      <c r="D71" s="20"/>
      <c r="E71" s="20"/>
      <c r="F71" s="20"/>
      <c r="G71" s="20"/>
      <c r="H71" s="52"/>
      <c r="J71" s="23"/>
      <c r="K71" s="19"/>
      <c r="L71" s="20"/>
      <c r="M71" s="20"/>
      <c r="N71" s="20"/>
      <c r="O71" s="20"/>
      <c r="P71" s="20"/>
      <c r="Q71" s="52"/>
    </row>
    <row r="72" spans="1:17" ht="13.5" thickBot="1">
      <c r="A72" s="31"/>
      <c r="B72" s="32" t="s">
        <v>21</v>
      </c>
      <c r="C72" s="33">
        <f>'Week 5'!L24+C70</f>
        <v>15</v>
      </c>
      <c r="D72" s="34"/>
      <c r="E72" s="35"/>
      <c r="F72" s="35"/>
      <c r="G72" s="35"/>
      <c r="H72" s="36"/>
      <c r="I72" s="45"/>
      <c r="J72" s="31"/>
      <c r="K72" s="32" t="s">
        <v>21</v>
      </c>
      <c r="L72" s="33">
        <f>'Week 5'!L48+L70</f>
        <v>7</v>
      </c>
      <c r="M72" s="34"/>
      <c r="N72" s="35"/>
      <c r="O72" s="35"/>
      <c r="P72" s="35"/>
      <c r="Q72" s="36"/>
    </row>
    <row r="74" spans="1:17" ht="13.5" thickBot="1"/>
    <row r="75" spans="1:17" ht="18">
      <c r="A75" s="73" t="s">
        <v>97</v>
      </c>
      <c r="B75" s="74"/>
      <c r="C75" s="72"/>
      <c r="D75" s="72"/>
      <c r="E75" s="71" t="s">
        <v>69</v>
      </c>
      <c r="F75" s="72"/>
      <c r="G75" s="46" t="s">
        <v>83</v>
      </c>
      <c r="H75" s="15"/>
      <c r="I75" s="3"/>
      <c r="J75" s="73" t="s">
        <v>73</v>
      </c>
      <c r="K75" s="74"/>
      <c r="L75" s="71"/>
      <c r="M75" s="71"/>
      <c r="N75" s="71" t="s">
        <v>70</v>
      </c>
      <c r="O75" s="71"/>
      <c r="P75" s="46" t="s">
        <v>82</v>
      </c>
      <c r="Q75" s="15"/>
    </row>
    <row r="76" spans="1:17" ht="25.5">
      <c r="A76" s="41" t="s">
        <v>23</v>
      </c>
      <c r="B76" s="14" t="s">
        <v>22</v>
      </c>
      <c r="C76" s="13" t="s">
        <v>1</v>
      </c>
      <c r="D76" s="13" t="s">
        <v>2</v>
      </c>
      <c r="E76" s="13" t="s">
        <v>3</v>
      </c>
      <c r="F76" s="13" t="s">
        <v>32</v>
      </c>
      <c r="G76" s="13" t="s">
        <v>25</v>
      </c>
      <c r="H76" s="17" t="s">
        <v>24</v>
      </c>
      <c r="I76" s="2"/>
      <c r="J76" s="41" t="s">
        <v>23</v>
      </c>
      <c r="K76" s="14" t="s">
        <v>22</v>
      </c>
      <c r="L76" s="13" t="s">
        <v>1</v>
      </c>
      <c r="M76" s="13" t="s">
        <v>2</v>
      </c>
      <c r="N76" s="13" t="s">
        <v>3</v>
      </c>
      <c r="O76" s="13" t="s">
        <v>32</v>
      </c>
      <c r="P76" s="13" t="s">
        <v>25</v>
      </c>
      <c r="Q76" s="17" t="s">
        <v>24</v>
      </c>
    </row>
    <row r="77" spans="1:17">
      <c r="A77" s="28">
        <f>'Week 5'!H29</f>
        <v>128</v>
      </c>
      <c r="B77" s="9" t="s">
        <v>43</v>
      </c>
      <c r="C77" s="6">
        <v>139</v>
      </c>
      <c r="D77" s="6">
        <v>145</v>
      </c>
      <c r="E77" s="6">
        <v>113</v>
      </c>
      <c r="F77" s="25">
        <f t="shared" ref="F77" si="30">SUM(C77:E77)</f>
        <v>397</v>
      </c>
      <c r="G77" s="25">
        <f t="shared" ref="G77:G79" si="31">INT(AVERAGE(C77:E77))</f>
        <v>132</v>
      </c>
      <c r="H77" s="21">
        <f>INT(AVERAGE('Week 1'!L53:N53,'Week 2'!L29:N29,'Week 3'!C101:E101,'Week 4'!L77:N77,'Week 5'!C29:E29,C77:E77))</f>
        <v>128</v>
      </c>
      <c r="I77" s="6"/>
      <c r="J77" s="28">
        <f>'Week 5'!Q101</f>
        <v>129</v>
      </c>
      <c r="K77" s="9" t="s">
        <v>0</v>
      </c>
      <c r="L77" s="20">
        <v>98</v>
      </c>
      <c r="M77" s="20">
        <v>157</v>
      </c>
      <c r="N77" s="20">
        <v>115</v>
      </c>
      <c r="O77" s="20">
        <f t="shared" ref="O77:O79" si="32">SUM(L77:N77)</f>
        <v>370</v>
      </c>
      <c r="P77" s="20">
        <f>INT(AVERAGE(L77:N77))</f>
        <v>123</v>
      </c>
      <c r="Q77" s="21">
        <f>INT(AVERAGE('Week 1'!C101:E101,'Week 2'!L53:N53,'Week 3'!C29:E29,'Week 4'!C5:E5,'Week 5'!L101:N101,L77:N77))</f>
        <v>128</v>
      </c>
    </row>
    <row r="78" spans="1:17">
      <c r="A78" s="28">
        <f>'Week 5'!H30</f>
        <v>134</v>
      </c>
      <c r="B78" s="1" t="s">
        <v>56</v>
      </c>
      <c r="F78" s="25"/>
      <c r="G78" s="25"/>
      <c r="H78" s="21">
        <f>INT(AVERAGE('Week 1'!L54:N54,'Week 2'!L30:N30,'Week 3'!C102:E102,'Week 4'!L78:N78,'Week 5'!C30:E30,C78:E78))</f>
        <v>134</v>
      </c>
      <c r="I78" s="6"/>
      <c r="J78" s="28">
        <f>'Week 5'!Q102</f>
        <v>136</v>
      </c>
      <c r="K78" s="9" t="s">
        <v>109</v>
      </c>
      <c r="L78" s="20">
        <v>134</v>
      </c>
      <c r="M78" s="20">
        <v>135</v>
      </c>
      <c r="N78" s="20">
        <v>126</v>
      </c>
      <c r="O78" s="20">
        <f t="shared" si="32"/>
        <v>395</v>
      </c>
      <c r="P78" s="20">
        <f t="shared" ref="P78:P79" si="33">INT(AVERAGE(L78:N78))</f>
        <v>131</v>
      </c>
      <c r="Q78" s="21">
        <f>INT(AVERAGE('Week 1'!C57:E57,'Week 2'!C80:E80,'Week 3'!L33:N33,'Week 4'!C80:E80,'Week 5'!L102:N102,L78:N78))</f>
        <v>135</v>
      </c>
    </row>
    <row r="79" spans="1:17">
      <c r="A79" s="28">
        <f>'Week 5'!H31</f>
        <v>112</v>
      </c>
      <c r="B79" s="9" t="s">
        <v>57</v>
      </c>
      <c r="C79" s="6">
        <v>94</v>
      </c>
      <c r="D79" s="6">
        <v>92</v>
      </c>
      <c r="E79" s="6">
        <v>113</v>
      </c>
      <c r="F79" s="25">
        <f>SUM(C79:E79)</f>
        <v>299</v>
      </c>
      <c r="G79" s="25">
        <f t="shared" si="31"/>
        <v>99</v>
      </c>
      <c r="H79" s="21">
        <f>INT(AVERAGE('Week 1'!L55:N55,'Week 2'!L31:N31,'Week 3'!C103:E103,'Week 4'!L79:N79,'Week 5'!C31:E31,C79:E79))</f>
        <v>110</v>
      </c>
      <c r="I79" s="6"/>
      <c r="J79" s="28">
        <f>'Week 5'!Q103</f>
        <v>180</v>
      </c>
      <c r="K79" s="42" t="s">
        <v>6</v>
      </c>
      <c r="L79" s="51">
        <v>203</v>
      </c>
      <c r="M79" s="51">
        <v>221</v>
      </c>
      <c r="N79" s="51">
        <v>213</v>
      </c>
      <c r="O79" s="20">
        <f t="shared" si="32"/>
        <v>637</v>
      </c>
      <c r="P79" s="20">
        <f t="shared" si="33"/>
        <v>212</v>
      </c>
      <c r="Q79" s="21">
        <f>INT(AVERAGE('Week 1'!C103:E103,'Week 2'!L55:N55,'Week 3'!C31:E31,'Week 4'!C7:E7,'Week 5'!L103:N103,L79:N79))</f>
        <v>187</v>
      </c>
    </row>
    <row r="80" spans="1:17">
      <c r="A80" s="18"/>
      <c r="B80" s="9" t="s">
        <v>110</v>
      </c>
      <c r="C80" s="6">
        <v>124</v>
      </c>
      <c r="D80" s="6">
        <v>124</v>
      </c>
      <c r="E80" s="6">
        <v>124</v>
      </c>
      <c r="F80" s="25">
        <f>SUM(C80:E80)</f>
        <v>372</v>
      </c>
      <c r="G80" s="25"/>
      <c r="H80" s="21"/>
      <c r="I80" s="6"/>
      <c r="J80" s="28"/>
      <c r="K80" s="9"/>
      <c r="L80" s="20"/>
      <c r="M80" s="20"/>
      <c r="N80" s="20"/>
      <c r="O80" s="20"/>
      <c r="P80" s="20"/>
      <c r="Q80" s="21"/>
    </row>
    <row r="81" spans="1:17">
      <c r="A81" s="18"/>
      <c r="B81" s="9"/>
      <c r="C81" s="6"/>
      <c r="D81" s="6"/>
      <c r="E81" s="6"/>
      <c r="F81" s="25"/>
      <c r="G81" s="25"/>
      <c r="H81" s="21"/>
      <c r="J81" s="18"/>
      <c r="K81" s="19"/>
      <c r="L81" s="20"/>
      <c r="M81" s="20"/>
      <c r="N81" s="20"/>
      <c r="O81" s="20"/>
      <c r="P81" s="20"/>
      <c r="Q81" s="21"/>
    </row>
    <row r="82" spans="1:17">
      <c r="A82" s="38"/>
      <c r="C82"/>
      <c r="D82"/>
      <c r="E82"/>
      <c r="F82"/>
      <c r="G82"/>
      <c r="H82" s="21"/>
      <c r="J82" s="18"/>
      <c r="K82" s="19"/>
      <c r="L82" s="20"/>
      <c r="M82" s="20"/>
      <c r="N82" s="20"/>
      <c r="O82" s="20"/>
      <c r="P82" s="20"/>
      <c r="Q82" s="21"/>
    </row>
    <row r="83" spans="1:17">
      <c r="A83" s="23"/>
      <c r="B83" s="24" t="s">
        <v>17</v>
      </c>
      <c r="C83" s="25">
        <f>SUM(C77:C81)</f>
        <v>357</v>
      </c>
      <c r="D83" s="25">
        <f t="shared" ref="D83:F83" si="34">SUM(D77:D81)</f>
        <v>361</v>
      </c>
      <c r="E83" s="25">
        <f t="shared" si="34"/>
        <v>350</v>
      </c>
      <c r="F83" s="25">
        <f t="shared" si="34"/>
        <v>1068</v>
      </c>
      <c r="G83" s="25"/>
      <c r="H83" s="26"/>
      <c r="J83" s="23"/>
      <c r="K83" s="24" t="s">
        <v>17</v>
      </c>
      <c r="L83" s="25">
        <f>SUM(L77:L81)</f>
        <v>435</v>
      </c>
      <c r="M83" s="25">
        <f>SUM(M77:M81)</f>
        <v>513</v>
      </c>
      <c r="N83" s="25">
        <f t="shared" ref="N83" si="35">SUM(N77:N81)</f>
        <v>454</v>
      </c>
      <c r="O83" s="25">
        <f>SUM(O77:O81)</f>
        <v>1402</v>
      </c>
      <c r="P83" s="25"/>
      <c r="Q83" s="26"/>
    </row>
    <row r="84" spans="1:17">
      <c r="A84" s="23"/>
      <c r="B84" s="19"/>
      <c r="C84" s="25"/>
      <c r="D84" s="25"/>
      <c r="E84" s="25"/>
      <c r="F84" s="25"/>
      <c r="G84" s="25"/>
      <c r="H84" s="21"/>
      <c r="J84" s="23"/>
      <c r="K84" s="19"/>
      <c r="L84" s="25"/>
      <c r="M84" s="25"/>
      <c r="N84" s="25"/>
      <c r="O84" s="25"/>
      <c r="P84" s="25"/>
      <c r="Q84" s="21"/>
    </row>
    <row r="85" spans="1:17">
      <c r="A85" s="23"/>
      <c r="B85" s="19"/>
      <c r="C85" s="20"/>
      <c r="D85" s="20"/>
      <c r="E85" s="20"/>
      <c r="F85" s="20"/>
      <c r="G85" s="20"/>
      <c r="H85" s="52"/>
      <c r="J85" s="23"/>
      <c r="K85" s="19"/>
      <c r="L85" s="20"/>
      <c r="M85" s="20"/>
      <c r="N85" s="20"/>
      <c r="O85" s="20"/>
      <c r="P85" s="20"/>
      <c r="Q85" s="52"/>
    </row>
    <row r="86" spans="1:17" ht="25.5">
      <c r="A86" s="16" t="s">
        <v>16</v>
      </c>
      <c r="B86" s="14" t="s">
        <v>22</v>
      </c>
      <c r="C86" s="13" t="s">
        <v>1</v>
      </c>
      <c r="D86" s="13" t="s">
        <v>2</v>
      </c>
      <c r="E86" s="13" t="s">
        <v>3</v>
      </c>
      <c r="F86" s="13" t="s">
        <v>33</v>
      </c>
      <c r="G86" s="13" t="s">
        <v>18</v>
      </c>
      <c r="H86" s="50"/>
      <c r="I86" s="2"/>
      <c r="J86" s="16" t="s">
        <v>16</v>
      </c>
      <c r="K86" s="14" t="s">
        <v>22</v>
      </c>
      <c r="L86" s="13" t="s">
        <v>1</v>
      </c>
      <c r="M86" s="13" t="s">
        <v>2</v>
      </c>
      <c r="N86" s="13" t="s">
        <v>3</v>
      </c>
      <c r="O86" s="13" t="s">
        <v>33</v>
      </c>
      <c r="P86" s="13" t="s">
        <v>18</v>
      </c>
      <c r="Q86" s="50"/>
    </row>
    <row r="87" spans="1:17">
      <c r="A87" s="28">
        <f>IF(A77&gt;=200, "0", 200-A77)</f>
        <v>72</v>
      </c>
      <c r="B87" s="9" t="s">
        <v>43</v>
      </c>
      <c r="C87" s="25">
        <f>$A87+C77</f>
        <v>211</v>
      </c>
      <c r="D87" s="25">
        <f>$A87+D77</f>
        <v>217</v>
      </c>
      <c r="E87" s="25">
        <f>$A87+E77</f>
        <v>185</v>
      </c>
      <c r="F87" s="25">
        <f>SUM(C87:E87)</f>
        <v>613</v>
      </c>
      <c r="G87" s="25">
        <f>IF(H77&gt;=200, "0", 200-H77)</f>
        <v>72</v>
      </c>
      <c r="H87" s="43"/>
      <c r="J87" s="28">
        <f>IF(J77&gt;=200, "0", 200-J77)</f>
        <v>71</v>
      </c>
      <c r="K87" s="9" t="s">
        <v>0</v>
      </c>
      <c r="L87" s="25">
        <f t="shared" ref="L87:N89" si="36">$J87+L77</f>
        <v>169</v>
      </c>
      <c r="M87" s="25">
        <f t="shared" si="36"/>
        <v>228</v>
      </c>
      <c r="N87" s="25">
        <f t="shared" si="36"/>
        <v>186</v>
      </c>
      <c r="O87" s="25">
        <f>SUM(L87:N87)</f>
        <v>583</v>
      </c>
      <c r="P87" s="25">
        <f>IF(Q77&gt;=200, "0", 200-Q77)</f>
        <v>72</v>
      </c>
      <c r="Q87" s="52"/>
    </row>
    <row r="88" spans="1:17">
      <c r="A88" s="28">
        <f>IF(A78&gt;=200, "0", 200-A78)</f>
        <v>66</v>
      </c>
      <c r="B88" s="9" t="s">
        <v>110</v>
      </c>
      <c r="C88" s="25">
        <f>$A88+C80</f>
        <v>190</v>
      </c>
      <c r="D88" s="25">
        <f>$A88+D80</f>
        <v>190</v>
      </c>
      <c r="E88" s="25">
        <f>$A88+E80</f>
        <v>190</v>
      </c>
      <c r="F88" s="25">
        <f t="shared" ref="F88:F89" si="37">SUM(C88:E88)</f>
        <v>570</v>
      </c>
      <c r="G88" s="25">
        <f>IF(H78&gt;=200, "0", 200-H78)</f>
        <v>66</v>
      </c>
      <c r="H88" s="43"/>
      <c r="J88" s="28">
        <f>IF(J78&gt;=200, "0", 200-J78)</f>
        <v>64</v>
      </c>
      <c r="K88" s="9" t="s">
        <v>109</v>
      </c>
      <c r="L88" s="25">
        <f t="shared" si="36"/>
        <v>198</v>
      </c>
      <c r="M88" s="25">
        <f t="shared" si="36"/>
        <v>199</v>
      </c>
      <c r="N88" s="25">
        <f t="shared" si="36"/>
        <v>190</v>
      </c>
      <c r="O88" s="25">
        <f t="shared" ref="O88" si="38">SUM(L88:N88)</f>
        <v>587</v>
      </c>
      <c r="P88" s="25">
        <f>IF(Q78&gt;=200, "0", 200-Q78)</f>
        <v>65</v>
      </c>
      <c r="Q88" s="52"/>
    </row>
    <row r="89" spans="1:17">
      <c r="A89" s="28">
        <f>IF(A79&gt;=200, "0", 200-A79)</f>
        <v>88</v>
      </c>
      <c r="B89" s="9" t="s">
        <v>57</v>
      </c>
      <c r="C89" s="25">
        <f>$A89+C79</f>
        <v>182</v>
      </c>
      <c r="D89" s="25">
        <f>$A89+D79</f>
        <v>180</v>
      </c>
      <c r="E89" s="25">
        <f>$A89+E79</f>
        <v>201</v>
      </c>
      <c r="F89" s="25">
        <f t="shared" si="37"/>
        <v>563</v>
      </c>
      <c r="G89" s="25">
        <f>IF(H79&gt;=200, "0", 200-H79)</f>
        <v>90</v>
      </c>
      <c r="H89" s="43"/>
      <c r="J89" s="28">
        <f>IF(J79&gt;=200, "0", 200-J79)</f>
        <v>20</v>
      </c>
      <c r="K89" s="42" t="s">
        <v>6</v>
      </c>
      <c r="L89" s="25">
        <f t="shared" si="36"/>
        <v>223</v>
      </c>
      <c r="M89" s="25">
        <f t="shared" si="36"/>
        <v>241</v>
      </c>
      <c r="N89" s="25">
        <f t="shared" si="36"/>
        <v>233</v>
      </c>
      <c r="O89" s="25">
        <f>SUM(L89:N89)</f>
        <v>697</v>
      </c>
      <c r="P89" s="25">
        <f>IF(Q79&gt;=200, "0", 200-Q79)</f>
        <v>13</v>
      </c>
      <c r="Q89" s="52"/>
    </row>
    <row r="90" spans="1:17">
      <c r="A90" s="28"/>
      <c r="C90" s="25"/>
      <c r="D90" s="25"/>
      <c r="E90" s="25"/>
      <c r="F90" s="25"/>
      <c r="G90" s="25"/>
      <c r="H90" s="43"/>
      <c r="J90" s="28"/>
      <c r="K90" s="9"/>
      <c r="L90" s="20"/>
      <c r="M90" s="20"/>
      <c r="N90" s="20"/>
      <c r="O90" s="25"/>
      <c r="P90" s="25"/>
      <c r="Q90" s="52"/>
    </row>
    <row r="91" spans="1:17">
      <c r="A91" s="23"/>
      <c r="B91" s="19"/>
      <c r="C91" s="20"/>
      <c r="D91" s="20"/>
      <c r="E91" s="20"/>
      <c r="F91" s="20"/>
      <c r="G91" s="20"/>
      <c r="H91" s="52"/>
      <c r="J91" s="23"/>
      <c r="K91" s="19"/>
      <c r="L91" s="20"/>
      <c r="M91" s="20"/>
      <c r="N91" s="20"/>
      <c r="O91" s="20"/>
      <c r="P91" s="20"/>
      <c r="Q91" s="52"/>
    </row>
    <row r="92" spans="1:17">
      <c r="A92" s="23"/>
      <c r="B92" s="29" t="s">
        <v>19</v>
      </c>
      <c r="C92" s="25">
        <f>SUM(C87:C91)</f>
        <v>583</v>
      </c>
      <c r="D92" s="25">
        <f t="shared" ref="D92:F92" si="39">SUM(D87:D91)</f>
        <v>587</v>
      </c>
      <c r="E92" s="25">
        <f>SUM(E87:E91)</f>
        <v>576</v>
      </c>
      <c r="F92" s="25">
        <f t="shared" si="39"/>
        <v>1746</v>
      </c>
      <c r="G92" s="25"/>
      <c r="H92" s="52"/>
      <c r="J92" s="23"/>
      <c r="K92" s="29" t="s">
        <v>19</v>
      </c>
      <c r="L92" s="25">
        <f>SUM(L87:L91)</f>
        <v>590</v>
      </c>
      <c r="M92" s="25">
        <f t="shared" ref="M92" si="40">SUM(M87:M91)</f>
        <v>668</v>
      </c>
      <c r="N92" s="25">
        <f>SUM(N87:N91)</f>
        <v>609</v>
      </c>
      <c r="O92" s="25">
        <f>SUM(O87:O91)</f>
        <v>1867</v>
      </c>
      <c r="P92" s="25"/>
      <c r="Q92" s="52"/>
    </row>
    <row r="93" spans="1:17">
      <c r="A93" s="23"/>
      <c r="B93" s="19"/>
      <c r="C93" s="20" t="str">
        <f>IF(C92&gt;L92,"Won", IF(C92&lt;L92,"Lost","Tied"))</f>
        <v>Lost</v>
      </c>
      <c r="D93" s="20" t="str">
        <f>IF(D92&gt;M92,"Won", IF(D92&lt;M92,"Lost","Tied"))</f>
        <v>Lost</v>
      </c>
      <c r="E93" s="20" t="str">
        <f>IF(E92&gt;N92,"Won", IF(E92&lt;N92,"Lost","Tied"))</f>
        <v>Lost</v>
      </c>
      <c r="F93" s="20" t="str">
        <f>IF(F92&gt;O92,"Won", IF(F92&lt;O92,"Lost","Tied"))</f>
        <v>Lost</v>
      </c>
      <c r="G93" s="20"/>
      <c r="H93" s="26"/>
      <c r="J93" s="23"/>
      <c r="K93" s="19"/>
      <c r="L93" s="20" t="str">
        <f>IF(L92&gt;C92,"Won", IF(L92&lt;C92,"Lost","Tied"))</f>
        <v>Won</v>
      </c>
      <c r="M93" s="20" t="str">
        <f>IF(M92&gt;D92,"Won", IF(M92&lt;D92,"Lost","Tied"))</f>
        <v>Won</v>
      </c>
      <c r="N93" s="20" t="str">
        <f>IF(N92&gt;E92,"Won", IF(N92&lt;E92,"Lost","Tied"))</f>
        <v>Won</v>
      </c>
      <c r="O93" s="20" t="str">
        <f>IF(O92&gt;F92,"Won", IF(O92&lt;F92,"Lost","Tied"))</f>
        <v>Won</v>
      </c>
      <c r="P93" s="20"/>
      <c r="Q93" s="26"/>
    </row>
    <row r="94" spans="1:17">
      <c r="A94" s="23"/>
      <c r="B94" s="24" t="s">
        <v>20</v>
      </c>
      <c r="C94" s="30">
        <f>SUM((IF(C93="Won", "1", IF(C93="Tied", "0.5","0"))), (IF(D93="Won", "1", IF(D93="Tied", "0.5","0"))), (IF(E93="Won", "1", IF(E93="Tied", "0.5","0"))), (IF(F93="Won", "1", IF(F93="Tied", "0.5","0"))))</f>
        <v>0</v>
      </c>
      <c r="D94" s="20"/>
      <c r="E94" s="20"/>
      <c r="F94" s="20"/>
      <c r="G94" s="20"/>
      <c r="H94" s="52"/>
      <c r="J94" s="23"/>
      <c r="K94" s="24" t="s">
        <v>20</v>
      </c>
      <c r="L94" s="30">
        <f>SUM((IF(L93="Won", "1", IF(L93="Tied", "0.5","0"))), (IF(M93="Won", "1", IF(M93="Tied", "0.5","0"))), (IF(N93="Won", "1", IF(N93="Tied", "0.5","0"))), (IF(O93="Won", "1", IF(O93="Tied", "0.5","0"))))</f>
        <v>4</v>
      </c>
      <c r="M94" s="20"/>
      <c r="N94" s="20"/>
      <c r="O94" s="20"/>
      <c r="P94" s="20"/>
      <c r="Q94" s="52"/>
    </row>
    <row r="95" spans="1:17">
      <c r="A95" s="23"/>
      <c r="B95" s="19"/>
      <c r="C95" s="20"/>
      <c r="D95" s="20"/>
      <c r="E95" s="20"/>
      <c r="F95" s="20"/>
      <c r="G95" s="20"/>
      <c r="H95" s="52"/>
      <c r="J95" s="23"/>
      <c r="K95" s="19"/>
      <c r="L95" s="20"/>
      <c r="M95" s="20"/>
      <c r="N95" s="20"/>
      <c r="O95" s="20"/>
      <c r="P95" s="20"/>
      <c r="Q95" s="52"/>
    </row>
    <row r="96" spans="1:17" ht="13.5" thickBot="1">
      <c r="A96" s="31"/>
      <c r="B96" s="32" t="s">
        <v>21</v>
      </c>
      <c r="C96" s="33">
        <f>'Week 5'!C48+C94</f>
        <v>9</v>
      </c>
      <c r="D96" s="34"/>
      <c r="E96" s="35"/>
      <c r="F96" s="35"/>
      <c r="G96" s="35"/>
      <c r="H96" s="36"/>
      <c r="J96" s="31"/>
      <c r="K96" s="32" t="s">
        <v>21</v>
      </c>
      <c r="L96" s="33">
        <f>'Week 5'!L120+L94</f>
        <v>9.5</v>
      </c>
      <c r="M96" s="34"/>
      <c r="N96" s="35"/>
      <c r="O96" s="35"/>
      <c r="P96" s="35"/>
      <c r="Q96" s="36"/>
    </row>
    <row r="97" spans="1:17">
      <c r="A97" s="19"/>
      <c r="B97" s="39"/>
      <c r="C97" s="30"/>
      <c r="D97" s="40"/>
      <c r="E97" s="20"/>
      <c r="F97" s="20"/>
      <c r="G97" s="20"/>
      <c r="H97" s="20"/>
      <c r="J97" s="19"/>
      <c r="K97" s="39"/>
      <c r="L97" s="30"/>
      <c r="M97" s="40"/>
      <c r="N97" s="20"/>
      <c r="O97" s="20"/>
      <c r="P97" s="20"/>
      <c r="Q97" s="20"/>
    </row>
    <row r="98" spans="1:17" ht="13.5" thickBot="1"/>
    <row r="99" spans="1:17" ht="18">
      <c r="A99" s="73" t="s">
        <v>65</v>
      </c>
      <c r="B99" s="74"/>
      <c r="C99" s="74"/>
      <c r="D99" s="74"/>
      <c r="E99" s="71" t="s">
        <v>71</v>
      </c>
      <c r="F99" s="72"/>
      <c r="G99" s="46" t="s">
        <v>84</v>
      </c>
      <c r="H99" s="15"/>
      <c r="I99" s="4"/>
      <c r="J99" s="73" t="s">
        <v>77</v>
      </c>
      <c r="K99" s="74"/>
      <c r="L99" s="72"/>
      <c r="M99" s="72"/>
      <c r="N99" s="71" t="s">
        <v>72</v>
      </c>
      <c r="O99" s="72"/>
      <c r="P99" s="37" t="s">
        <v>8</v>
      </c>
      <c r="Q99" s="15"/>
    </row>
    <row r="100" spans="1:17" ht="25.5">
      <c r="A100" s="41" t="s">
        <v>23</v>
      </c>
      <c r="B100" s="14" t="s">
        <v>22</v>
      </c>
      <c r="C100" s="13" t="s">
        <v>1</v>
      </c>
      <c r="D100" s="13" t="s">
        <v>2</v>
      </c>
      <c r="E100" s="13" t="s">
        <v>3</v>
      </c>
      <c r="F100" s="13" t="s">
        <v>32</v>
      </c>
      <c r="G100" s="13" t="s">
        <v>25</v>
      </c>
      <c r="H100" s="17" t="s">
        <v>24</v>
      </c>
      <c r="I100" s="5"/>
      <c r="J100" s="41" t="s">
        <v>23</v>
      </c>
      <c r="K100" s="14" t="s">
        <v>22</v>
      </c>
      <c r="L100" s="13" t="s">
        <v>1</v>
      </c>
      <c r="M100" s="13" t="s">
        <v>2</v>
      </c>
      <c r="N100" s="13" t="s">
        <v>3</v>
      </c>
      <c r="O100" s="13" t="s">
        <v>32</v>
      </c>
      <c r="P100" s="13" t="s">
        <v>25</v>
      </c>
      <c r="Q100" s="17" t="s">
        <v>24</v>
      </c>
    </row>
    <row r="101" spans="1:17">
      <c r="A101" s="28">
        <f>'Week 5'!Q77</f>
        <v>153</v>
      </c>
      <c r="B101" s="9" t="s">
        <v>12</v>
      </c>
      <c r="C101" s="6">
        <v>152</v>
      </c>
      <c r="D101" s="6">
        <v>147</v>
      </c>
      <c r="E101" s="6">
        <v>125</v>
      </c>
      <c r="F101" s="25">
        <f>SUM(C101:E101)</f>
        <v>424</v>
      </c>
      <c r="G101" s="25">
        <f>INT(AVERAGE(C101:E101))</f>
        <v>141</v>
      </c>
      <c r="H101" s="21">
        <f>INT(AVERAGE('Week 1'!C5:E5,'Week 2'!C29:E29,'Week 3'!L53:N53,'Week 4'!L5:N5,'Week 5'!L77:N77,C101:E101))</f>
        <v>151</v>
      </c>
      <c r="I101" s="6"/>
      <c r="J101" s="28">
        <f>'Week 5'!Q53</f>
        <v>99</v>
      </c>
      <c r="K101" s="1" t="s">
        <v>53</v>
      </c>
      <c r="O101" s="25"/>
      <c r="P101" s="25"/>
      <c r="Q101" s="21">
        <f>INT(AVERAGE('Week 1'!C29:E29,'Week 2'!L5:N5,'Week 3'!C77:E77,'Week 4'!L29:N29,'Week 5'!L53:N53,L101:N101))</f>
        <v>99</v>
      </c>
    </row>
    <row r="102" spans="1:17">
      <c r="A102" s="28">
        <f>'Week 5'!Q78</f>
        <v>94</v>
      </c>
      <c r="B102" s="9" t="s">
        <v>63</v>
      </c>
      <c r="C102" s="6">
        <v>71</v>
      </c>
      <c r="D102" s="6">
        <v>176</v>
      </c>
      <c r="E102" s="6">
        <v>91</v>
      </c>
      <c r="F102" s="25">
        <f>SUM(C102:E102)</f>
        <v>338</v>
      </c>
      <c r="G102" s="25">
        <f>INT(AVERAGE(C102:E102))</f>
        <v>112</v>
      </c>
      <c r="H102" s="21">
        <f>INT(AVERAGE('Week 1'!C6:E6,'Week 2'!C30:E30,'Week 3'!L54:N54,'Week 4'!L6:N6,'Week 5'!L78:N78,C102:E102))</f>
        <v>98</v>
      </c>
      <c r="I102" s="6"/>
      <c r="J102" s="28">
        <f>'Week 5'!Q54</f>
        <v>105</v>
      </c>
      <c r="K102" s="1" t="s">
        <v>54</v>
      </c>
      <c r="O102" s="25"/>
      <c r="P102" s="25"/>
      <c r="Q102" s="21">
        <f>INT(AVERAGE('Week 1'!C30:E30,'Week 2'!L6:N6,'Week 3'!C78:E78,'Week 4'!L30:N30,'Week 5'!L54:N54,L102:N102))</f>
        <v>105</v>
      </c>
    </row>
    <row r="103" spans="1:17">
      <c r="A103" s="28">
        <f>'Week 5'!Q79</f>
        <v>113</v>
      </c>
      <c r="B103" s="9" t="s">
        <v>64</v>
      </c>
      <c r="C103" s="6">
        <v>69</v>
      </c>
      <c r="D103" s="6">
        <v>114</v>
      </c>
      <c r="E103" s="6">
        <v>95</v>
      </c>
      <c r="F103" s="25">
        <f>SUM(C103:E103)</f>
        <v>278</v>
      </c>
      <c r="G103" s="25">
        <f>INT(AVERAGE(C103:E103))</f>
        <v>92</v>
      </c>
      <c r="H103" s="21">
        <f>INT(AVERAGE('Week 1'!C7:E7,'Week 2'!C31:E31,'Week 3'!L55:N55,'Week 4'!L7:N7,'Week 5'!L79:N79,C103:E103))</f>
        <v>109</v>
      </c>
      <c r="I103" s="6"/>
      <c r="J103" s="28">
        <f>'Week 5'!Q55</f>
        <v>162</v>
      </c>
      <c r="K103" s="42" t="s">
        <v>55</v>
      </c>
      <c r="L103" s="6">
        <v>204</v>
      </c>
      <c r="M103" s="6">
        <v>200</v>
      </c>
      <c r="N103" s="6">
        <v>159</v>
      </c>
      <c r="O103" s="25">
        <f t="shared" ref="O103" si="41">SUM(L103:N103)</f>
        <v>563</v>
      </c>
      <c r="P103" s="25">
        <f t="shared" ref="P103" si="42">INT(AVERAGE(L103:N103))</f>
        <v>187</v>
      </c>
      <c r="Q103" s="21">
        <f>INT(AVERAGE('Week 1'!C31:E31,'Week 2'!L7:N7,'Week 3'!C79:E79,'Week 4'!L31:N31,'Week 5'!L55:N55,L103:N103))</f>
        <v>167</v>
      </c>
    </row>
    <row r="104" spans="1:17">
      <c r="A104" s="28"/>
      <c r="B104" s="9"/>
      <c r="C104" s="6"/>
      <c r="D104" s="6"/>
      <c r="E104" s="6"/>
      <c r="F104" s="25"/>
      <c r="G104" s="25"/>
      <c r="H104" s="21"/>
      <c r="I104" s="6"/>
      <c r="J104" s="28"/>
      <c r="K104" s="9" t="s">
        <v>105</v>
      </c>
      <c r="L104" s="6">
        <v>89</v>
      </c>
      <c r="M104" s="6">
        <v>89</v>
      </c>
      <c r="N104" s="6">
        <v>89</v>
      </c>
      <c r="O104" s="25">
        <f t="shared" ref="O104:O105" si="43">SUM(L104:N104)</f>
        <v>267</v>
      </c>
      <c r="P104" s="25"/>
      <c r="Q104" s="21"/>
    </row>
    <row r="105" spans="1:17">
      <c r="A105" s="18"/>
      <c r="B105" s="9"/>
      <c r="F105" s="25"/>
      <c r="G105" s="25"/>
      <c r="H105" s="21"/>
      <c r="J105" s="18"/>
      <c r="K105" s="9" t="s">
        <v>111</v>
      </c>
      <c r="L105" s="20">
        <v>95</v>
      </c>
      <c r="M105" s="20">
        <v>95</v>
      </c>
      <c r="N105" s="20">
        <v>95</v>
      </c>
      <c r="O105" s="25">
        <f t="shared" si="43"/>
        <v>285</v>
      </c>
      <c r="P105" s="25"/>
      <c r="Q105" s="21"/>
    </row>
    <row r="106" spans="1:17">
      <c r="A106" s="28"/>
      <c r="B106" s="9"/>
      <c r="F106" s="25"/>
      <c r="G106" s="25"/>
      <c r="H106" s="21"/>
      <c r="J106" s="18"/>
      <c r="L106" s="6"/>
      <c r="M106" s="6"/>
      <c r="N106" s="6"/>
      <c r="O106" s="20"/>
      <c r="P106" s="25"/>
      <c r="Q106" s="21"/>
    </row>
    <row r="107" spans="1:17">
      <c r="A107" s="23"/>
      <c r="B107" s="24" t="s">
        <v>17</v>
      </c>
      <c r="C107" s="25">
        <f>SUM(C101:C106)</f>
        <v>292</v>
      </c>
      <c r="D107" s="25">
        <f t="shared" ref="D107:F107" si="44">SUM(D101:D106)</f>
        <v>437</v>
      </c>
      <c r="E107" s="25">
        <f t="shared" si="44"/>
        <v>311</v>
      </c>
      <c r="F107" s="25">
        <f t="shared" si="44"/>
        <v>1040</v>
      </c>
      <c r="G107" s="25"/>
      <c r="H107" s="26"/>
      <c r="J107" s="23"/>
      <c r="K107" s="24" t="s">
        <v>17</v>
      </c>
      <c r="L107" s="25">
        <f>SUM(L103:L105)</f>
        <v>388</v>
      </c>
      <c r="M107" s="25">
        <f>SUM(M103:M105)</f>
        <v>384</v>
      </c>
      <c r="N107" s="25">
        <f>SUM(N103:N105)</f>
        <v>343</v>
      </c>
      <c r="O107" s="25">
        <f>SUM(O101:O105)</f>
        <v>1115</v>
      </c>
      <c r="P107" s="25"/>
      <c r="Q107" s="26"/>
    </row>
    <row r="108" spans="1:17">
      <c r="A108" s="23"/>
      <c r="B108" s="19"/>
      <c r="C108" s="25"/>
      <c r="D108" s="25"/>
      <c r="E108" s="25"/>
      <c r="F108" s="25"/>
      <c r="G108" s="25"/>
      <c r="H108" s="21"/>
      <c r="J108" s="23"/>
      <c r="K108" s="19"/>
      <c r="L108" s="25"/>
      <c r="M108" s="25"/>
      <c r="N108" s="25"/>
      <c r="O108" s="25"/>
      <c r="P108" s="25"/>
      <c r="Q108" s="21"/>
    </row>
    <row r="109" spans="1:17">
      <c r="A109" s="23"/>
      <c r="B109" s="19"/>
      <c r="C109" s="20"/>
      <c r="D109" s="20"/>
      <c r="E109" s="20"/>
      <c r="F109" s="20"/>
      <c r="G109" s="20"/>
      <c r="H109" s="52"/>
      <c r="J109" s="23"/>
      <c r="K109" s="19"/>
      <c r="L109" s="20"/>
      <c r="M109" s="20"/>
      <c r="N109" s="20"/>
      <c r="O109" s="20"/>
      <c r="P109" s="20"/>
      <c r="Q109" s="52"/>
    </row>
    <row r="110" spans="1:17" ht="25.5">
      <c r="A110" s="16" t="s">
        <v>16</v>
      </c>
      <c r="B110" s="14" t="s">
        <v>22</v>
      </c>
      <c r="C110" s="13" t="s">
        <v>1</v>
      </c>
      <c r="D110" s="13" t="s">
        <v>2</v>
      </c>
      <c r="E110" s="13" t="s">
        <v>3</v>
      </c>
      <c r="F110" s="13" t="s">
        <v>33</v>
      </c>
      <c r="G110" s="13" t="s">
        <v>18</v>
      </c>
      <c r="H110" s="50"/>
      <c r="I110" s="5"/>
      <c r="J110" s="16" t="s">
        <v>16</v>
      </c>
      <c r="K110" s="14" t="s">
        <v>22</v>
      </c>
      <c r="L110" s="13" t="s">
        <v>1</v>
      </c>
      <c r="M110" s="13" t="s">
        <v>2</v>
      </c>
      <c r="N110" s="13" t="s">
        <v>3</v>
      </c>
      <c r="O110" s="13" t="s">
        <v>33</v>
      </c>
      <c r="P110" s="13" t="s">
        <v>18</v>
      </c>
      <c r="Q110" s="50"/>
    </row>
    <row r="111" spans="1:17">
      <c r="A111" s="28">
        <f>IF(A101&gt;=200, "0", 200-A101)</f>
        <v>47</v>
      </c>
      <c r="B111" s="9" t="s">
        <v>12</v>
      </c>
      <c r="C111" s="25">
        <f t="shared" ref="C111:E112" si="45">$A111+C101</f>
        <v>199</v>
      </c>
      <c r="D111" s="25">
        <f t="shared" si="45"/>
        <v>194</v>
      </c>
      <c r="E111" s="25">
        <f t="shared" si="45"/>
        <v>172</v>
      </c>
      <c r="F111" s="25">
        <f>SUM(C111:E111)</f>
        <v>565</v>
      </c>
      <c r="G111" s="25">
        <f>IF(H101&gt;=200, "0", 200-H101)</f>
        <v>49</v>
      </c>
      <c r="H111" s="43"/>
      <c r="J111" s="28">
        <f>IF(J101&gt;=200, "0", 200-J101)</f>
        <v>101</v>
      </c>
      <c r="K111" s="9" t="s">
        <v>105</v>
      </c>
      <c r="L111" s="25">
        <f t="shared" ref="L111:N112" si="46">$J111+L104</f>
        <v>190</v>
      </c>
      <c r="M111" s="25">
        <f t="shared" si="46"/>
        <v>190</v>
      </c>
      <c r="N111" s="25">
        <f t="shared" si="46"/>
        <v>190</v>
      </c>
      <c r="O111" s="25">
        <f>SUM(L111:N111)</f>
        <v>570</v>
      </c>
      <c r="P111" s="25">
        <f>IF(Q101&gt;=200, "0", 200-Q101)</f>
        <v>101</v>
      </c>
      <c r="Q111" s="43"/>
    </row>
    <row r="112" spans="1:17">
      <c r="A112" s="28">
        <f>IF(A102&gt;=200, "0", 200-A102)</f>
        <v>106</v>
      </c>
      <c r="B112" s="9" t="s">
        <v>63</v>
      </c>
      <c r="C112" s="25">
        <f t="shared" si="45"/>
        <v>177</v>
      </c>
      <c r="D112" s="25">
        <f t="shared" si="45"/>
        <v>282</v>
      </c>
      <c r="E112" s="25">
        <f t="shared" si="45"/>
        <v>197</v>
      </c>
      <c r="F112" s="25">
        <f>SUM(C112:E112)</f>
        <v>656</v>
      </c>
      <c r="G112" s="25">
        <f>IF(H102&gt;=200, "0", 200-H102)</f>
        <v>102</v>
      </c>
      <c r="H112" s="43"/>
      <c r="J112" s="28">
        <f>IF(J102&gt;=200, "0", 200-J102)</f>
        <v>95</v>
      </c>
      <c r="K112" s="9" t="s">
        <v>111</v>
      </c>
      <c r="L112" s="25">
        <f t="shared" si="46"/>
        <v>190</v>
      </c>
      <c r="M112" s="25">
        <f t="shared" si="46"/>
        <v>190</v>
      </c>
      <c r="N112" s="25">
        <f t="shared" si="46"/>
        <v>190</v>
      </c>
      <c r="O112" s="25">
        <f>SUM(L112:N112)</f>
        <v>570</v>
      </c>
      <c r="P112" s="25">
        <f>IF(Q102&gt;=200, "0", 200-Q102)</f>
        <v>95</v>
      </c>
      <c r="Q112" s="43"/>
    </row>
    <row r="113" spans="1:17">
      <c r="A113" s="28">
        <f>IF(A103&gt;=200, "0", 200-A103)</f>
        <v>87</v>
      </c>
      <c r="B113" s="9" t="s">
        <v>64</v>
      </c>
      <c r="C113" s="25">
        <f>$A113+C103</f>
        <v>156</v>
      </c>
      <c r="D113" s="25">
        <f t="shared" ref="D113:E113" si="47">$A113+D103</f>
        <v>201</v>
      </c>
      <c r="E113" s="25">
        <f t="shared" si="47"/>
        <v>182</v>
      </c>
      <c r="F113" s="25">
        <f>SUM(C113:E113)</f>
        <v>539</v>
      </c>
      <c r="G113" s="25">
        <f>IF(H103&gt;=200, "0", 200-H103)</f>
        <v>91</v>
      </c>
      <c r="H113" s="43"/>
      <c r="J113" s="28">
        <f>IF(J103&gt;=200, "0", 200-J103)</f>
        <v>38</v>
      </c>
      <c r="K113" s="42" t="s">
        <v>55</v>
      </c>
      <c r="L113" s="25">
        <f>$J113+L103</f>
        <v>242</v>
      </c>
      <c r="M113" s="25">
        <f>$J113+M103</f>
        <v>238</v>
      </c>
      <c r="N113" s="25">
        <f>$J113+N103</f>
        <v>197</v>
      </c>
      <c r="O113" s="25">
        <f>SUM(L113:N113)</f>
        <v>677</v>
      </c>
      <c r="P113" s="25">
        <f>IF(Q103&gt;=200, "0", 200-Q103)</f>
        <v>33</v>
      </c>
      <c r="Q113" s="43"/>
    </row>
    <row r="114" spans="1:17">
      <c r="A114" s="28"/>
      <c r="B114" s="9"/>
      <c r="C114" s="25"/>
      <c r="D114" s="25"/>
      <c r="E114" s="25"/>
      <c r="F114" s="25"/>
      <c r="G114" s="25"/>
      <c r="H114" s="43"/>
      <c r="J114" s="28"/>
      <c r="L114" s="25"/>
      <c r="M114" s="25"/>
      <c r="N114" s="25"/>
      <c r="O114" s="25"/>
      <c r="P114" s="25"/>
      <c r="Q114" s="43"/>
    </row>
    <row r="115" spans="1:17">
      <c r="A115" s="23"/>
      <c r="B115" s="19"/>
      <c r="C115" s="20"/>
      <c r="D115" s="20"/>
      <c r="E115" s="20"/>
      <c r="F115" s="20"/>
      <c r="G115" s="20"/>
      <c r="H115" s="52"/>
      <c r="J115" s="23"/>
      <c r="K115" s="19"/>
      <c r="L115" s="20"/>
      <c r="M115" s="20"/>
      <c r="N115" s="20"/>
      <c r="O115" s="20"/>
      <c r="P115" s="20"/>
      <c r="Q115" s="52"/>
    </row>
    <row r="116" spans="1:17">
      <c r="A116" s="23"/>
      <c r="B116" s="29" t="s">
        <v>19</v>
      </c>
      <c r="C116" s="25">
        <f>SUM(C111:C115)</f>
        <v>532</v>
      </c>
      <c r="D116" s="25">
        <f t="shared" ref="D116:E116" si="48">SUM(D111:D115)</f>
        <v>677</v>
      </c>
      <c r="E116" s="25">
        <f t="shared" si="48"/>
        <v>551</v>
      </c>
      <c r="F116" s="25">
        <f>SUM(F111:F115)</f>
        <v>1760</v>
      </c>
      <c r="G116" s="25"/>
      <c r="H116" s="52"/>
      <c r="J116" s="23"/>
      <c r="K116" s="29" t="s">
        <v>19</v>
      </c>
      <c r="L116" s="25">
        <f>SUM(L111:L115)</f>
        <v>622</v>
      </c>
      <c r="M116" s="25">
        <f>SUM(M111:M115)</f>
        <v>618</v>
      </c>
      <c r="N116" s="25">
        <f t="shared" ref="N116" si="49">SUM(N111:N115)</f>
        <v>577</v>
      </c>
      <c r="O116" s="25">
        <f>SUM(O111:O115)</f>
        <v>1817</v>
      </c>
      <c r="P116" s="25"/>
      <c r="Q116" s="52"/>
    </row>
    <row r="117" spans="1:17">
      <c r="A117" s="23"/>
      <c r="B117" s="19"/>
      <c r="C117" s="20" t="str">
        <f>IF(C116&gt;L116,"Won", IF(C116&lt;L116,"Lost","Tied"))</f>
        <v>Lost</v>
      </c>
      <c r="D117" s="20" t="str">
        <f>IF(D116&gt;M116,"Won", IF(D116&lt;M116,"Lost","Tied"))</f>
        <v>Won</v>
      </c>
      <c r="E117" s="20" t="str">
        <f>IF(E116&gt;N116,"Won", IF(E116&lt;N116,"Lost","Tied"))</f>
        <v>Lost</v>
      </c>
      <c r="F117" s="20" t="str">
        <f>IF(F116&gt;O116,"Won", IF(F116&lt;O116,"Lost","Tied"))</f>
        <v>Lost</v>
      </c>
      <c r="G117" s="20"/>
      <c r="H117" s="26"/>
      <c r="J117" s="23"/>
      <c r="K117" s="19"/>
      <c r="L117" s="20" t="str">
        <f>IF(L116&gt;C116,"Won", IF(L116&lt;C116,"Lost","Tied"))</f>
        <v>Won</v>
      </c>
      <c r="M117" s="20" t="str">
        <f>IF(M116&gt;D116,"Won", IF(M116&lt;D116,"Lost","Tied"))</f>
        <v>Lost</v>
      </c>
      <c r="N117" s="20" t="str">
        <f>IF(N116&gt;E116,"Won", IF(N116&lt;E116,"Lost","Tied"))</f>
        <v>Won</v>
      </c>
      <c r="O117" s="20" t="str">
        <f>IF(O116&gt;F116,"Won", IF(O116&lt;F116,"Lost","Tied"))</f>
        <v>Won</v>
      </c>
      <c r="P117" s="20"/>
      <c r="Q117" s="26"/>
    </row>
    <row r="118" spans="1:17">
      <c r="A118" s="23"/>
      <c r="B118" s="24" t="s">
        <v>20</v>
      </c>
      <c r="C118" s="30">
        <f>SUM((IF(C117="Won", "1", IF(C117="Tied", "0.5","0"))), (IF(D117="Won", "1", IF(D117="Tied", "0.5","0"))), (IF(E117="Won", "1", IF(E117="Tied", "0.5","0"))), (IF(F117="Won", "1", IF(F117="Tied", "0.5","0"))))</f>
        <v>1</v>
      </c>
      <c r="D118" s="20"/>
      <c r="E118" s="20"/>
      <c r="F118" s="20"/>
      <c r="G118" s="20"/>
      <c r="H118" s="52"/>
      <c r="J118" s="23"/>
      <c r="K118" s="24" t="s">
        <v>20</v>
      </c>
      <c r="L118" s="30">
        <f>SUM((IF(L117="Won", "1", IF(L117="Tied", "0.5","0"))), (IF(M117="Won", "1", IF(M117="Tied", "0.5","0"))), (IF(N117="Won", "1", IF(N117="Tied", "0.5","0"))), (IF(O117="Won", "1", IF(O117="Tied", "0.5","0"))))</f>
        <v>3</v>
      </c>
      <c r="M118" s="20"/>
      <c r="N118" s="20"/>
      <c r="O118" s="20"/>
      <c r="P118" s="20"/>
      <c r="Q118" s="52"/>
    </row>
    <row r="119" spans="1:17">
      <c r="A119" s="23"/>
      <c r="B119" s="19"/>
      <c r="C119" s="20"/>
      <c r="D119" s="20"/>
      <c r="E119" s="20"/>
      <c r="F119" s="20"/>
      <c r="G119" s="20"/>
      <c r="H119" s="52"/>
      <c r="J119" s="23"/>
      <c r="K119" s="19"/>
      <c r="L119" s="20"/>
      <c r="M119" s="20"/>
      <c r="N119" s="20"/>
      <c r="O119" s="20"/>
      <c r="P119" s="20"/>
      <c r="Q119" s="52"/>
    </row>
    <row r="120" spans="1:17" ht="13.5" thickBot="1">
      <c r="A120" s="31"/>
      <c r="B120" s="32" t="s">
        <v>21</v>
      </c>
      <c r="C120" s="33">
        <f>'Week 5'!L96+C118</f>
        <v>8.5</v>
      </c>
      <c r="D120" s="34"/>
      <c r="E120" s="35"/>
      <c r="F120" s="35"/>
      <c r="G120" s="35"/>
      <c r="H120" s="36"/>
      <c r="I120" s="45"/>
      <c r="J120" s="31"/>
      <c r="K120" s="32" t="s">
        <v>21</v>
      </c>
      <c r="L120" s="33">
        <f>'Week 5'!L72+L118</f>
        <v>11</v>
      </c>
      <c r="M120" s="34"/>
      <c r="N120" s="35"/>
      <c r="O120" s="35"/>
      <c r="P120" s="35"/>
      <c r="Q120" s="36"/>
    </row>
  </sheetData>
  <mergeCells count="26">
    <mergeCell ref="A75:D75"/>
    <mergeCell ref="E75:F75"/>
    <mergeCell ref="J51:M51"/>
    <mergeCell ref="J3:K3"/>
    <mergeCell ref="L3:M3"/>
    <mergeCell ref="A51:B51"/>
    <mergeCell ref="C51:D51"/>
    <mergeCell ref="A27:B27"/>
    <mergeCell ref="C27:D27"/>
    <mergeCell ref="E27:F27"/>
    <mergeCell ref="A99:D99"/>
    <mergeCell ref="E99:F99"/>
    <mergeCell ref="N51:O51"/>
    <mergeCell ref="A3:B3"/>
    <mergeCell ref="C3:D3"/>
    <mergeCell ref="E3:F3"/>
    <mergeCell ref="N3:O3"/>
    <mergeCell ref="J99:M99"/>
    <mergeCell ref="N99:O99"/>
    <mergeCell ref="E51:F51"/>
    <mergeCell ref="J27:K27"/>
    <mergeCell ref="L27:M27"/>
    <mergeCell ref="N27:O27"/>
    <mergeCell ref="N75:O75"/>
    <mergeCell ref="J75:K75"/>
    <mergeCell ref="L75:M75"/>
  </mergeCells>
  <conditionalFormatting sqref="L21:P21 C45:G45 C21:G21 L45:P45 C69:G69 L69:P69 C93:G93 L93:P93 C117:G117 L117:P117">
    <cfRule type="cellIs" dxfId="44" priority="16" stopIfTrue="1" operator="equal">
      <formula>"Lost"</formula>
    </cfRule>
    <cfRule type="cellIs" dxfId="43" priority="17" stopIfTrue="1" operator="equal">
      <formula>"Won"</formula>
    </cfRule>
    <cfRule type="cellIs" dxfId="42" priority="18" stopIfTrue="1" operator="equal">
      <formula>"Tied"</formula>
    </cfRule>
  </conditionalFormatting>
  <conditionalFormatting sqref="C21:G21 L21:P21">
    <cfRule type="cellIs" dxfId="41" priority="13" stopIfTrue="1" operator="equal">
      <formula>"Lost"</formula>
    </cfRule>
    <cfRule type="cellIs" dxfId="40" priority="14" stopIfTrue="1" operator="equal">
      <formula>"Won"</formula>
    </cfRule>
    <cfRule type="cellIs" dxfId="39" priority="15" stopIfTrue="1" operator="equal">
      <formula>"Tied"</formula>
    </cfRule>
  </conditionalFormatting>
  <conditionalFormatting sqref="C45:G45 L45:P45">
    <cfRule type="cellIs" dxfId="38" priority="10" stopIfTrue="1" operator="equal">
      <formula>"Lost"</formula>
    </cfRule>
    <cfRule type="cellIs" dxfId="37" priority="11" stopIfTrue="1" operator="equal">
      <formula>"Won"</formula>
    </cfRule>
    <cfRule type="cellIs" dxfId="36" priority="12" stopIfTrue="1" operator="equal">
      <formula>"Tied"</formula>
    </cfRule>
  </conditionalFormatting>
  <conditionalFormatting sqref="C69:G69 L69:P69">
    <cfRule type="cellIs" dxfId="35" priority="7" stopIfTrue="1" operator="equal">
      <formula>"Lost"</formula>
    </cfRule>
    <cfRule type="cellIs" dxfId="34" priority="8" stopIfTrue="1" operator="equal">
      <formula>"Won"</formula>
    </cfRule>
    <cfRule type="cellIs" dxfId="33" priority="9" stopIfTrue="1" operator="equal">
      <formula>"Tied"</formula>
    </cfRule>
  </conditionalFormatting>
  <conditionalFormatting sqref="C93:G93 L93:P93">
    <cfRule type="cellIs" dxfId="32" priority="4" stopIfTrue="1" operator="equal">
      <formula>"Lost"</formula>
    </cfRule>
    <cfRule type="cellIs" dxfId="31" priority="5" stopIfTrue="1" operator="equal">
      <formula>"Won"</formula>
    </cfRule>
    <cfRule type="cellIs" dxfId="30" priority="6" stopIfTrue="1" operator="equal">
      <formula>"Tied"</formula>
    </cfRule>
  </conditionalFormatting>
  <conditionalFormatting sqref="C117:G117 L117:P117">
    <cfRule type="cellIs" dxfId="29" priority="1" stopIfTrue="1" operator="equal">
      <formula>"Lost"</formula>
    </cfRule>
    <cfRule type="cellIs" dxfId="28" priority="2" stopIfTrue="1" operator="equal">
      <formula>"Won"</formula>
    </cfRule>
    <cfRule type="cellIs" dxfId="27" priority="3" stopIfTrue="1" operator="equal">
      <formula>"Tied"</formula>
    </cfRule>
  </conditionalFormatting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dimension ref="A1:R120"/>
  <sheetViews>
    <sheetView workbookViewId="0"/>
  </sheetViews>
  <sheetFormatPr defaultColWidth="8.85546875" defaultRowHeight="12.75"/>
  <cols>
    <col min="1" max="1" width="6.140625" customWidth="1"/>
    <col min="2" max="2" width="28.7109375" customWidth="1"/>
    <col min="3" max="4" width="8" style="51" customWidth="1"/>
    <col min="5" max="5" width="8" style="51" bestFit="1" customWidth="1"/>
    <col min="6" max="8" width="8" style="51" customWidth="1"/>
    <col min="9" max="9" width="4.42578125" style="51" customWidth="1"/>
    <col min="10" max="10" width="6.140625" customWidth="1"/>
    <col min="11" max="11" width="28.7109375" customWidth="1"/>
    <col min="12" max="17" width="8" customWidth="1"/>
  </cols>
  <sheetData>
    <row r="1" spans="1:18" ht="18">
      <c r="A1" s="11" t="s">
        <v>113</v>
      </c>
    </row>
    <row r="2" spans="1:18" ht="7.5" customHeight="1" thickBot="1">
      <c r="A2" s="10"/>
    </row>
    <row r="3" spans="1:18" s="3" customFormat="1" ht="18">
      <c r="A3" s="73" t="s">
        <v>97</v>
      </c>
      <c r="B3" s="74"/>
      <c r="C3" s="72"/>
      <c r="D3" s="72"/>
      <c r="E3" s="71" t="s">
        <v>34</v>
      </c>
      <c r="F3" s="72"/>
      <c r="G3" s="46" t="s">
        <v>82</v>
      </c>
      <c r="H3" s="15"/>
      <c r="J3" s="75" t="s">
        <v>92</v>
      </c>
      <c r="K3" s="72"/>
      <c r="L3" s="71"/>
      <c r="M3" s="72"/>
      <c r="N3" s="71" t="s">
        <v>35</v>
      </c>
      <c r="O3" s="72"/>
      <c r="P3" s="37" t="s">
        <v>10</v>
      </c>
      <c r="Q3" s="15"/>
    </row>
    <row r="4" spans="1:18" s="2" customFormat="1" ht="25.5">
      <c r="A4" s="41" t="s">
        <v>23</v>
      </c>
      <c r="B4" s="14" t="s">
        <v>22</v>
      </c>
      <c r="C4" s="13" t="s">
        <v>1</v>
      </c>
      <c r="D4" s="13" t="s">
        <v>2</v>
      </c>
      <c r="E4" s="13" t="s">
        <v>3</v>
      </c>
      <c r="F4" s="13" t="s">
        <v>32</v>
      </c>
      <c r="G4" s="13" t="s">
        <v>25</v>
      </c>
      <c r="H4" s="17" t="s">
        <v>24</v>
      </c>
      <c r="J4" s="41" t="s">
        <v>23</v>
      </c>
      <c r="K4" s="14" t="s">
        <v>22</v>
      </c>
      <c r="L4" s="13" t="s">
        <v>1</v>
      </c>
      <c r="M4" s="13" t="s">
        <v>2</v>
      </c>
      <c r="N4" s="13" t="s">
        <v>3</v>
      </c>
      <c r="O4" s="13" t="s">
        <v>32</v>
      </c>
      <c r="P4" s="13" t="s">
        <v>25</v>
      </c>
      <c r="Q4" s="17" t="s">
        <v>24</v>
      </c>
    </row>
    <row r="5" spans="1:18">
      <c r="A5" s="28">
        <f>'Week 6'!H77</f>
        <v>128</v>
      </c>
      <c r="B5" s="9" t="s">
        <v>43</v>
      </c>
      <c r="C5" s="6">
        <v>127</v>
      </c>
      <c r="D5" s="6">
        <v>146</v>
      </c>
      <c r="E5" s="6">
        <v>159</v>
      </c>
      <c r="F5" s="25">
        <f t="shared" ref="F5" si="0">SUM(C5:E5)</f>
        <v>432</v>
      </c>
      <c r="G5" s="25">
        <f t="shared" ref="G5" si="1">INT(AVERAGE(C5:E5))</f>
        <v>144</v>
      </c>
      <c r="H5" s="21">
        <f>INT(AVERAGE('Week 1'!L53:N53,'Week 2'!L29:N29,'Week 3'!C101:E101,'Week 4'!L77:N77,'Week 5'!C29:E29,'Week 6'!C77:E77,C5:E5))</f>
        <v>130</v>
      </c>
      <c r="I5" s="6"/>
      <c r="J5" s="28">
        <f>'Week 6'!H29</f>
        <v>109</v>
      </c>
      <c r="K5" s="42" t="s">
        <v>52</v>
      </c>
      <c r="L5" s="20">
        <v>112</v>
      </c>
      <c r="M5" s="20">
        <v>102</v>
      </c>
      <c r="N5" s="20">
        <v>125</v>
      </c>
      <c r="O5" s="20">
        <f t="shared" ref="O5:O6" si="2">SUM(L5:N5)</f>
        <v>339</v>
      </c>
      <c r="P5" s="25">
        <f t="shared" ref="P5:P6" si="3">INT(AVERAGE(L5:N5))</f>
        <v>113</v>
      </c>
      <c r="Q5" s="21">
        <f>INT(AVERAGE('Week 1'!L29:N29,'Week 2'!L101:N101,'Week 3'!C5:E5,'Week 4'!C53:E53,'Week 5'!C77:E77,'Week 6'!C29:E29,L5:N5))</f>
        <v>109</v>
      </c>
      <c r="R5" s="6"/>
    </row>
    <row r="6" spans="1:18">
      <c r="A6" s="28">
        <f>'Week 6'!H78</f>
        <v>134</v>
      </c>
      <c r="B6" s="9" t="s">
        <v>56</v>
      </c>
      <c r="C6" s="6">
        <v>173</v>
      </c>
      <c r="D6" s="6">
        <v>175</v>
      </c>
      <c r="E6" s="6">
        <v>153</v>
      </c>
      <c r="F6" s="25">
        <f t="shared" ref="F6:F7" si="4">SUM(C6:E6)</f>
        <v>501</v>
      </c>
      <c r="G6" s="25">
        <f t="shared" ref="G6:G7" si="5">INT(AVERAGE(C6:E6))</f>
        <v>167</v>
      </c>
      <c r="H6" s="21">
        <f>INT(AVERAGE('Week 1'!L54:N54,'Week 2'!L30:N30,'Week 3'!C102:E102,'Week 4'!L78:N78,'Week 5'!C30:E30,'Week 6'!C78:E78,C6:E6))</f>
        <v>140</v>
      </c>
      <c r="I6" s="6"/>
      <c r="J6" s="28">
        <f>'Week 6'!H30</f>
        <v>151</v>
      </c>
      <c r="K6" s="9" t="s">
        <v>5</v>
      </c>
      <c r="L6" s="20">
        <v>178</v>
      </c>
      <c r="M6" s="20">
        <v>154</v>
      </c>
      <c r="N6" s="20">
        <v>197</v>
      </c>
      <c r="O6" s="20">
        <f t="shared" si="2"/>
        <v>529</v>
      </c>
      <c r="P6" s="25">
        <f t="shared" si="3"/>
        <v>176</v>
      </c>
      <c r="Q6" s="21">
        <f>INT(AVERAGE('Week 1'!L30:N30,'Week 2'!L102:N102,'Week 3'!C6:E6,'Week 4'!C54:E54,'Week 5'!C78:E78,'Week 6'!C30:E30,L6:N6))</f>
        <v>155</v>
      </c>
      <c r="R6" s="6"/>
    </row>
    <row r="7" spans="1:18">
      <c r="A7" s="28">
        <f>'Week 6'!H79</f>
        <v>110</v>
      </c>
      <c r="B7" s="9" t="s">
        <v>57</v>
      </c>
      <c r="C7" s="6">
        <v>102</v>
      </c>
      <c r="D7" s="6">
        <v>115</v>
      </c>
      <c r="E7" s="6">
        <v>110</v>
      </c>
      <c r="F7" s="25">
        <f t="shared" si="4"/>
        <v>327</v>
      </c>
      <c r="G7" s="25">
        <f t="shared" si="5"/>
        <v>109</v>
      </c>
      <c r="H7" s="21">
        <f>INT(AVERAGE('Week 1'!L55:N55,'Week 2'!L31:N31,'Week 3'!C103:E103,'Week 4'!L79:N79,'Week 5'!C31:E31,'Week 6'!C79:E79,C7:E7))</f>
        <v>110</v>
      </c>
      <c r="I7" s="6"/>
      <c r="J7" s="28">
        <f>'Week 6'!H31</f>
        <v>162</v>
      </c>
      <c r="K7" s="9" t="s">
        <v>41</v>
      </c>
      <c r="L7" s="20">
        <v>158</v>
      </c>
      <c r="M7" s="20">
        <v>123</v>
      </c>
      <c r="N7" s="20">
        <v>158</v>
      </c>
      <c r="O7" s="20">
        <f>SUM(L7:N7)</f>
        <v>439</v>
      </c>
      <c r="P7" s="25">
        <f>INT(AVERAGE(L7:N7))</f>
        <v>146</v>
      </c>
      <c r="Q7" s="21">
        <f>INT(AVERAGE('Week 1'!L31:N31,'Week 2'!L103:N103,'Week 3'!C7:E7,'Week 4'!C55:E55,'Week 5'!C79:E79,'Week 6'!C31:E31,L7:N7))</f>
        <v>160</v>
      </c>
      <c r="R7" s="6"/>
    </row>
    <row r="8" spans="1:18">
      <c r="A8" s="18"/>
      <c r="B8" s="9"/>
      <c r="F8" s="25"/>
      <c r="G8" s="25"/>
      <c r="H8" s="21"/>
      <c r="I8" s="6"/>
      <c r="J8" s="18"/>
      <c r="K8" s="9"/>
      <c r="L8" s="20"/>
      <c r="M8" s="20"/>
      <c r="N8" s="20"/>
      <c r="O8" s="20"/>
      <c r="P8" s="25"/>
      <c r="Q8" s="21"/>
      <c r="R8" s="6"/>
    </row>
    <row r="9" spans="1:18">
      <c r="A9" s="18"/>
      <c r="B9" s="9"/>
      <c r="C9" s="6"/>
      <c r="D9" s="6"/>
      <c r="E9" s="6"/>
      <c r="F9" s="25"/>
      <c r="G9" s="25"/>
      <c r="H9" s="21"/>
      <c r="J9" s="18"/>
      <c r="K9" s="9"/>
      <c r="L9" s="20"/>
      <c r="M9" s="20"/>
      <c r="N9" s="20"/>
      <c r="O9" s="20"/>
      <c r="P9" s="25"/>
      <c r="Q9" s="21"/>
    </row>
    <row r="10" spans="1:18">
      <c r="A10" s="38"/>
      <c r="C10"/>
      <c r="D10"/>
      <c r="E10"/>
      <c r="F10"/>
      <c r="G10"/>
      <c r="H10" s="21"/>
      <c r="J10" s="18"/>
      <c r="K10" s="19"/>
      <c r="L10" s="20"/>
      <c r="M10" s="20"/>
      <c r="N10" s="20"/>
      <c r="O10" s="20"/>
      <c r="P10" s="20"/>
      <c r="Q10" s="21"/>
    </row>
    <row r="11" spans="1:18">
      <c r="A11" s="23"/>
      <c r="B11" s="24" t="s">
        <v>17</v>
      </c>
      <c r="C11" s="25">
        <f>SUM(C5:C9)</f>
        <v>402</v>
      </c>
      <c r="D11" s="25">
        <f t="shared" ref="D11:E11" si="6">SUM(D5:D9)</f>
        <v>436</v>
      </c>
      <c r="E11" s="25">
        <f t="shared" si="6"/>
        <v>422</v>
      </c>
      <c r="F11" s="25">
        <f>SUM(F5:F9)</f>
        <v>1260</v>
      </c>
      <c r="G11" s="25"/>
      <c r="H11" s="26"/>
      <c r="J11" s="23"/>
      <c r="K11" s="24" t="s">
        <v>17</v>
      </c>
      <c r="L11" s="25">
        <f>SUM(L5:L9)</f>
        <v>448</v>
      </c>
      <c r="M11" s="25">
        <f>SUM(M5:M9)</f>
        <v>379</v>
      </c>
      <c r="N11" s="25">
        <f>SUM(N5:N9)</f>
        <v>480</v>
      </c>
      <c r="O11" s="25">
        <f>SUM(O5:O9)</f>
        <v>1307</v>
      </c>
      <c r="P11" s="25"/>
      <c r="Q11" s="26"/>
    </row>
    <row r="12" spans="1:18">
      <c r="A12" s="23"/>
      <c r="B12" s="19"/>
      <c r="C12" s="25"/>
      <c r="D12" s="25"/>
      <c r="E12" s="25"/>
      <c r="F12" s="25"/>
      <c r="G12" s="25"/>
      <c r="H12" s="21"/>
      <c r="J12" s="23"/>
      <c r="K12" s="19"/>
      <c r="L12" s="25"/>
      <c r="M12" s="25"/>
      <c r="N12" s="25"/>
      <c r="O12" s="25"/>
      <c r="P12" s="25"/>
      <c r="Q12" s="21"/>
    </row>
    <row r="13" spans="1:18">
      <c r="A13" s="23"/>
      <c r="B13" s="19"/>
      <c r="C13" s="20"/>
      <c r="D13" s="20"/>
      <c r="E13" s="20"/>
      <c r="F13" s="20"/>
      <c r="G13" s="20"/>
      <c r="H13" s="52"/>
      <c r="J13" s="23"/>
      <c r="K13" s="19"/>
      <c r="L13" s="20"/>
      <c r="M13" s="20"/>
      <c r="N13" s="20"/>
      <c r="O13" s="20"/>
      <c r="P13" s="20"/>
      <c r="Q13" s="52"/>
    </row>
    <row r="14" spans="1:18" s="2" customFormat="1" ht="25.5">
      <c r="A14" s="16" t="s">
        <v>16</v>
      </c>
      <c r="B14" s="14" t="s">
        <v>22</v>
      </c>
      <c r="C14" s="13" t="s">
        <v>1</v>
      </c>
      <c r="D14" s="13" t="s">
        <v>2</v>
      </c>
      <c r="E14" s="13" t="s">
        <v>3</v>
      </c>
      <c r="F14" s="13" t="s">
        <v>33</v>
      </c>
      <c r="G14" s="13" t="s">
        <v>18</v>
      </c>
      <c r="H14" s="50"/>
      <c r="J14" s="16" t="s">
        <v>16</v>
      </c>
      <c r="K14" s="14" t="s">
        <v>22</v>
      </c>
      <c r="L14" s="13" t="s">
        <v>1</v>
      </c>
      <c r="M14" s="13" t="s">
        <v>2</v>
      </c>
      <c r="N14" s="13" t="s">
        <v>3</v>
      </c>
      <c r="O14" s="13" t="s">
        <v>33</v>
      </c>
      <c r="P14" s="13" t="s">
        <v>18</v>
      </c>
      <c r="Q14" s="50"/>
    </row>
    <row r="15" spans="1:18">
      <c r="A15" s="28">
        <f>IF(A5&gt;=200, "0", 200-A5)</f>
        <v>72</v>
      </c>
      <c r="B15" s="9" t="s">
        <v>43</v>
      </c>
      <c r="C15" s="25">
        <f t="shared" ref="C15:E17" si="7">$A15+C5</f>
        <v>199</v>
      </c>
      <c r="D15" s="25">
        <f t="shared" si="7"/>
        <v>218</v>
      </c>
      <c r="E15" s="25">
        <f t="shared" si="7"/>
        <v>231</v>
      </c>
      <c r="F15" s="25">
        <f>SUM(C15:E15)</f>
        <v>648</v>
      </c>
      <c r="G15" s="25">
        <f>IF(H5&gt;=200, "0", 200-H5)</f>
        <v>70</v>
      </c>
      <c r="H15" s="43"/>
      <c r="J15" s="28">
        <f>IF(J5&gt;=200, "0", 200-J5)</f>
        <v>91</v>
      </c>
      <c r="K15" s="42" t="s">
        <v>52</v>
      </c>
      <c r="L15" s="25">
        <f t="shared" ref="L15:N17" si="8">$J15+L5</f>
        <v>203</v>
      </c>
      <c r="M15" s="25">
        <f t="shared" si="8"/>
        <v>193</v>
      </c>
      <c r="N15" s="25">
        <f t="shared" si="8"/>
        <v>216</v>
      </c>
      <c r="O15" s="25">
        <f>SUM(L15:N15)</f>
        <v>612</v>
      </c>
      <c r="P15" s="25">
        <f>IF(Q5&gt;=200, "0", 200-Q5)</f>
        <v>91</v>
      </c>
      <c r="Q15" s="52"/>
    </row>
    <row r="16" spans="1:18">
      <c r="A16" s="28">
        <f>IF(A6&gt;=200, "0", 200-A6)</f>
        <v>66</v>
      </c>
      <c r="B16" s="9" t="s">
        <v>56</v>
      </c>
      <c r="C16" s="25">
        <f t="shared" si="7"/>
        <v>239</v>
      </c>
      <c r="D16" s="25">
        <f t="shared" si="7"/>
        <v>241</v>
      </c>
      <c r="E16" s="25">
        <f t="shared" si="7"/>
        <v>219</v>
      </c>
      <c r="F16" s="25">
        <f>SUM(C16:E16)</f>
        <v>699</v>
      </c>
      <c r="G16" s="25">
        <f>IF(H6&gt;=200, "0", 200-H6)</f>
        <v>60</v>
      </c>
      <c r="H16" s="43"/>
      <c r="J16" s="28">
        <f>IF(J6&gt;=200, "0", 200-J6)</f>
        <v>49</v>
      </c>
      <c r="K16" s="9" t="s">
        <v>5</v>
      </c>
      <c r="L16" s="25">
        <f t="shared" si="8"/>
        <v>227</v>
      </c>
      <c r="M16" s="25">
        <f t="shared" si="8"/>
        <v>203</v>
      </c>
      <c r="N16" s="25">
        <f t="shared" si="8"/>
        <v>246</v>
      </c>
      <c r="O16" s="25">
        <f t="shared" ref="O16:O17" si="9">SUM(L16:N16)</f>
        <v>676</v>
      </c>
      <c r="P16" s="25">
        <f>IF(Q6&gt;=200, "0", 200-Q6)</f>
        <v>45</v>
      </c>
      <c r="Q16" s="52"/>
    </row>
    <row r="17" spans="1:18">
      <c r="A17" s="28">
        <f>IF(A7&gt;=200, "0", 200-A7)</f>
        <v>90</v>
      </c>
      <c r="B17" s="9" t="s">
        <v>57</v>
      </c>
      <c r="C17" s="25">
        <f t="shared" si="7"/>
        <v>192</v>
      </c>
      <c r="D17" s="25">
        <f t="shared" si="7"/>
        <v>205</v>
      </c>
      <c r="E17" s="25">
        <f t="shared" si="7"/>
        <v>200</v>
      </c>
      <c r="F17" s="25">
        <f t="shared" ref="F17" si="10">SUM(C17:E17)</f>
        <v>597</v>
      </c>
      <c r="G17" s="25">
        <f>IF(H7&gt;=200, "0", 200-H7)</f>
        <v>90</v>
      </c>
      <c r="H17" s="43"/>
      <c r="J17" s="28">
        <f>IF(J7&gt;=200, "0", 200-J7)</f>
        <v>38</v>
      </c>
      <c r="K17" s="9" t="s">
        <v>41</v>
      </c>
      <c r="L17" s="25">
        <f t="shared" si="8"/>
        <v>196</v>
      </c>
      <c r="M17" s="25">
        <f t="shared" si="8"/>
        <v>161</v>
      </c>
      <c r="N17" s="25">
        <f t="shared" si="8"/>
        <v>196</v>
      </c>
      <c r="O17" s="25">
        <f t="shared" si="9"/>
        <v>553</v>
      </c>
      <c r="P17" s="25">
        <f>IF(Q7&gt;=200, "0", 200-Q7)</f>
        <v>40</v>
      </c>
      <c r="Q17" s="52"/>
    </row>
    <row r="18" spans="1:18">
      <c r="A18" s="28"/>
      <c r="C18" s="25"/>
      <c r="D18" s="25"/>
      <c r="E18" s="25"/>
      <c r="F18" s="25"/>
      <c r="G18" s="25"/>
      <c r="H18" s="43"/>
      <c r="J18" s="28"/>
      <c r="L18" s="25"/>
      <c r="M18" s="25"/>
      <c r="N18" s="25"/>
      <c r="O18" s="25"/>
      <c r="P18" s="25"/>
      <c r="Q18" s="52"/>
    </row>
    <row r="19" spans="1:18">
      <c r="A19" s="23"/>
      <c r="B19" s="19"/>
      <c r="C19" s="20"/>
      <c r="D19" s="20"/>
      <c r="E19" s="20"/>
      <c r="F19" s="20"/>
      <c r="G19" s="20"/>
      <c r="H19" s="52"/>
      <c r="J19" s="23"/>
      <c r="K19" s="19"/>
      <c r="L19" s="20"/>
      <c r="M19" s="20"/>
      <c r="N19" s="20"/>
      <c r="O19" s="20"/>
      <c r="P19" s="20"/>
      <c r="Q19" s="52"/>
    </row>
    <row r="20" spans="1:18">
      <c r="A20" s="23"/>
      <c r="B20" s="29" t="s">
        <v>19</v>
      </c>
      <c r="C20" s="25">
        <f>SUM(C15:C19)</f>
        <v>630</v>
      </c>
      <c r="D20" s="25">
        <f t="shared" ref="D20" si="11">SUM(D15:D19)</f>
        <v>664</v>
      </c>
      <c r="E20" s="25">
        <f>SUM(E15:E19)</f>
        <v>650</v>
      </c>
      <c r="F20" s="25">
        <f>SUM(F15:F19)</f>
        <v>1944</v>
      </c>
      <c r="G20" s="25"/>
      <c r="H20" s="52"/>
      <c r="J20" s="23"/>
      <c r="K20" s="29" t="s">
        <v>19</v>
      </c>
      <c r="L20" s="25">
        <f>SUM(L15:L19)</f>
        <v>626</v>
      </c>
      <c r="M20" s="25">
        <f t="shared" ref="M20:N20" si="12">SUM(M15:M19)</f>
        <v>557</v>
      </c>
      <c r="N20" s="25">
        <f t="shared" si="12"/>
        <v>658</v>
      </c>
      <c r="O20" s="25">
        <f>SUM(O15:O19)</f>
        <v>1841</v>
      </c>
      <c r="P20" s="25"/>
      <c r="Q20" s="52"/>
    </row>
    <row r="21" spans="1:18">
      <c r="A21" s="23"/>
      <c r="B21" s="19"/>
      <c r="C21" s="20" t="str">
        <f>IF(C20&gt;L20,"Won", IF(C20&lt;L20,"Lost","Tied"))</f>
        <v>Won</v>
      </c>
      <c r="D21" s="20" t="str">
        <f>IF(D20&gt;M20,"Won", IF(D20&lt;M20,"Lost","Tied"))</f>
        <v>Won</v>
      </c>
      <c r="E21" s="20" t="str">
        <f>IF(E20&gt;N20,"Won", IF(E20&lt;N20,"Lost","Tied"))</f>
        <v>Lost</v>
      </c>
      <c r="F21" s="20" t="str">
        <f>IF(F20&gt;O20,"Won", IF(F20&lt;O20,"Lost","Tied"))</f>
        <v>Won</v>
      </c>
      <c r="G21" s="20"/>
      <c r="H21" s="26"/>
      <c r="J21" s="23"/>
      <c r="K21" s="19"/>
      <c r="L21" s="20" t="str">
        <f>IF(L20&gt;C20,"Won", IF(L20&lt;C20,"Lost","Tied"))</f>
        <v>Lost</v>
      </c>
      <c r="M21" s="20" t="str">
        <f>IF(M20&gt;D20,"Won", IF(M20&lt;D20,"Lost","Tied"))</f>
        <v>Lost</v>
      </c>
      <c r="N21" s="20" t="str">
        <f>IF(N20&gt;E20,"Won", IF(N20&lt;E20,"Lost","Tied"))</f>
        <v>Won</v>
      </c>
      <c r="O21" s="20" t="str">
        <f>IF(O20&gt;F20,"Won", IF(O20&lt;F20,"Lost","Tied"))</f>
        <v>Lost</v>
      </c>
      <c r="P21" s="20"/>
      <c r="Q21" s="26"/>
    </row>
    <row r="22" spans="1:18">
      <c r="A22" s="23"/>
      <c r="B22" s="24" t="s">
        <v>20</v>
      </c>
      <c r="C22" s="30">
        <f>SUM((IF(C21="Won", "1", IF(C21="Tied", "0.5","0"))), (IF(D21="Won", "1", IF(D21="Tied", "0.5","0"))), (IF(E21="Won", "1", IF(E21="Tied", "0.5","0"))), (IF(F21="Won", "1", IF(F21="Tied", "0.5","0"))))</f>
        <v>3</v>
      </c>
      <c r="D22" s="20"/>
      <c r="E22" s="20"/>
      <c r="F22" s="20"/>
      <c r="G22" s="20"/>
      <c r="H22" s="52"/>
      <c r="J22" s="23"/>
      <c r="K22" s="24" t="s">
        <v>20</v>
      </c>
      <c r="L22" s="30">
        <f>SUM((IF(L21="Won", "1", IF(L21="Tied", "0.5","0"))), (IF(M21="Won", "1", IF(M21="Tied", "0.5","0"))), (IF(N21="Won", "1", IF(N21="Tied", "0.5","0"))), (IF(O21="Won", "1", IF(O21="Tied", "0.5","0"))))</f>
        <v>1</v>
      </c>
      <c r="M22" s="20"/>
      <c r="N22" s="20"/>
      <c r="O22" s="20"/>
      <c r="P22" s="20"/>
      <c r="Q22" s="52"/>
    </row>
    <row r="23" spans="1:18">
      <c r="A23" s="23"/>
      <c r="B23" s="19"/>
      <c r="C23" s="20"/>
      <c r="D23" s="20"/>
      <c r="E23" s="20"/>
      <c r="F23" s="20"/>
      <c r="G23" s="20"/>
      <c r="H23" s="52"/>
      <c r="J23" s="23"/>
      <c r="K23" s="19"/>
      <c r="L23" s="20"/>
      <c r="M23" s="20"/>
      <c r="N23" s="20"/>
      <c r="O23" s="20"/>
      <c r="P23" s="20"/>
      <c r="Q23" s="52"/>
    </row>
    <row r="24" spans="1:18" ht="13.5" thickBot="1">
      <c r="A24" s="31"/>
      <c r="B24" s="32" t="s">
        <v>21</v>
      </c>
      <c r="C24" s="33">
        <f>'Week 6'!C96+C22</f>
        <v>12</v>
      </c>
      <c r="D24" s="34"/>
      <c r="E24" s="35"/>
      <c r="F24" s="35"/>
      <c r="G24" s="35"/>
      <c r="H24" s="36"/>
      <c r="J24" s="31"/>
      <c r="K24" s="32" t="s">
        <v>21</v>
      </c>
      <c r="L24" s="33">
        <f>'Week 6'!C48+L22</f>
        <v>19</v>
      </c>
      <c r="M24" s="34"/>
      <c r="N24" s="35"/>
      <c r="O24" s="35"/>
      <c r="P24" s="35"/>
      <c r="Q24" s="36"/>
    </row>
    <row r="25" spans="1:18">
      <c r="A25" s="19"/>
      <c r="B25" s="39"/>
      <c r="C25" s="30"/>
      <c r="D25" s="40"/>
      <c r="E25" s="20"/>
      <c r="F25" s="20"/>
      <c r="G25" s="20"/>
      <c r="H25" s="20"/>
      <c r="J25" s="19"/>
      <c r="K25" s="39"/>
      <c r="L25" s="30"/>
      <c r="M25" s="40"/>
      <c r="N25" s="20"/>
      <c r="O25" s="20"/>
      <c r="P25" s="20"/>
      <c r="Q25" s="20"/>
    </row>
    <row r="26" spans="1:18" ht="13.5" thickBot="1"/>
    <row r="27" spans="1:18" s="3" customFormat="1" ht="18">
      <c r="A27" s="73" t="s">
        <v>98</v>
      </c>
      <c r="B27" s="74"/>
      <c r="C27" s="71"/>
      <c r="D27" s="72"/>
      <c r="E27" s="71" t="s">
        <v>37</v>
      </c>
      <c r="F27" s="72"/>
      <c r="G27" s="37" t="s">
        <v>13</v>
      </c>
      <c r="H27" s="15"/>
      <c r="I27" s="4"/>
      <c r="J27" s="73" t="s">
        <v>73</v>
      </c>
      <c r="K27" s="74"/>
      <c r="L27" s="71"/>
      <c r="M27" s="71"/>
      <c r="N27" s="71" t="s">
        <v>36</v>
      </c>
      <c r="O27" s="71"/>
      <c r="P27" s="46" t="s">
        <v>84</v>
      </c>
      <c r="Q27" s="15"/>
    </row>
    <row r="28" spans="1:18" s="2" customFormat="1" ht="25.5">
      <c r="A28" s="41" t="s">
        <v>23</v>
      </c>
      <c r="B28" s="14" t="s">
        <v>22</v>
      </c>
      <c r="C28" s="13" t="s">
        <v>1</v>
      </c>
      <c r="D28" s="13" t="s">
        <v>2</v>
      </c>
      <c r="E28" s="13" t="s">
        <v>3</v>
      </c>
      <c r="F28" s="13" t="s">
        <v>32</v>
      </c>
      <c r="G28" s="13" t="s">
        <v>25</v>
      </c>
      <c r="H28" s="17" t="s">
        <v>24</v>
      </c>
      <c r="I28" s="5"/>
      <c r="J28" s="41" t="s">
        <v>23</v>
      </c>
      <c r="K28" s="14" t="s">
        <v>22</v>
      </c>
      <c r="L28" s="13" t="s">
        <v>1</v>
      </c>
      <c r="M28" s="13" t="s">
        <v>2</v>
      </c>
      <c r="N28" s="13" t="s">
        <v>3</v>
      </c>
      <c r="O28" s="13" t="s">
        <v>32</v>
      </c>
      <c r="P28" s="13" t="s">
        <v>25</v>
      </c>
      <c r="Q28" s="17" t="s">
        <v>24</v>
      </c>
    </row>
    <row r="29" spans="1:18">
      <c r="A29" s="28">
        <f>'Week 6'!H53</f>
        <v>142</v>
      </c>
      <c r="B29" s="9" t="s">
        <v>4</v>
      </c>
      <c r="C29" s="6">
        <v>176</v>
      </c>
      <c r="D29" s="6">
        <v>159</v>
      </c>
      <c r="F29" s="25">
        <f>SUM(C29:E29)</f>
        <v>335</v>
      </c>
      <c r="G29" s="25">
        <f>INT(AVERAGE(C29:E29))</f>
        <v>167</v>
      </c>
      <c r="H29" s="21">
        <f>INT(AVERAGE('Week 1'!C77:E77,'Week 2'!C5:E5,'Week 3'!L101:N101,'Week 4'!L53:N53,'Week 5'!L5:N5,'Week 6'!C53:E53,C29:E29))</f>
        <v>145</v>
      </c>
      <c r="I29" s="6"/>
      <c r="J29" s="28">
        <f>'Week 6'!Q77</f>
        <v>128</v>
      </c>
      <c r="K29" s="9" t="s">
        <v>0</v>
      </c>
      <c r="L29" s="20">
        <v>140</v>
      </c>
      <c r="M29" s="20">
        <v>133</v>
      </c>
      <c r="N29" s="20">
        <v>147</v>
      </c>
      <c r="O29" s="20">
        <f t="shared" ref="O29:O31" si="13">SUM(L29:N29)</f>
        <v>420</v>
      </c>
      <c r="P29" s="20">
        <f>INT(AVERAGE(L29:N29))</f>
        <v>140</v>
      </c>
      <c r="Q29" s="21">
        <f>INT(AVERAGE('Week 1'!C101:E101,'Week 2'!L53:N53,'Week 3'!C29:E29,'Week 4'!C5:E5,'Week 5'!L101:N101,'Week 6'!L77:N77,L29:N29))</f>
        <v>129</v>
      </c>
      <c r="R29" s="6"/>
    </row>
    <row r="30" spans="1:18">
      <c r="A30" s="28">
        <f>'Week 6'!H54</f>
        <v>192</v>
      </c>
      <c r="B30" s="9" t="s">
        <v>40</v>
      </c>
      <c r="C30" s="6">
        <v>190</v>
      </c>
      <c r="D30" s="6">
        <v>165</v>
      </c>
      <c r="E30" s="6">
        <v>203</v>
      </c>
      <c r="F30" s="25">
        <f t="shared" ref="F30" si="14">SUM(C30:E30)</f>
        <v>558</v>
      </c>
      <c r="G30" s="25">
        <f t="shared" ref="G30" si="15">INT(AVERAGE(C30:E30))</f>
        <v>186</v>
      </c>
      <c r="H30" s="21">
        <f>INT(AVERAGE('Week 1'!C78:E78,'Week 2'!C6:E6,'Week 3'!L102:N102,'Week 4'!L54:N54,'Week 5'!L6:N6,'Week 6'!C54:E54,C30:E30))</f>
        <v>191</v>
      </c>
      <c r="I30" s="6"/>
      <c r="J30" s="28">
        <f>'Week 6'!Q78</f>
        <v>135</v>
      </c>
      <c r="K30" s="9" t="s">
        <v>109</v>
      </c>
      <c r="L30" s="20">
        <v>153</v>
      </c>
      <c r="M30" s="20">
        <v>109</v>
      </c>
      <c r="N30" s="20">
        <v>133</v>
      </c>
      <c r="O30" s="20">
        <f t="shared" si="13"/>
        <v>395</v>
      </c>
      <c r="P30" s="20">
        <f t="shared" ref="P30:P31" si="16">INT(AVERAGE(L30:N30))</f>
        <v>131</v>
      </c>
      <c r="Q30" s="21">
        <f>INT(AVERAGE('Week 1'!C57:E57,'Week 2'!C80:E80,'Week 3'!L33:N33,'Week 4'!C80:E80,'Week 5'!L102:N102,'Week 6'!L78:N78,L30:N30))</f>
        <v>134</v>
      </c>
      <c r="R30" s="6"/>
    </row>
    <row r="31" spans="1:18">
      <c r="A31" s="28">
        <f>'Week 6'!H55</f>
        <v>174</v>
      </c>
      <c r="B31" s="9" t="s">
        <v>49</v>
      </c>
      <c r="C31" s="6">
        <v>199</v>
      </c>
      <c r="D31" s="6">
        <v>201</v>
      </c>
      <c r="F31" s="25">
        <f>SUM(C31:E31)</f>
        <v>400</v>
      </c>
      <c r="G31" s="25">
        <f>INT(AVERAGE(C31:E31))</f>
        <v>200</v>
      </c>
      <c r="H31" s="21">
        <f>INT(AVERAGE('Week 1'!C79:E79,'Week 2'!C7:E7,'Week 3'!L103:N103,'Week 4'!L55:N55,'Week 5'!L7:N7,'Week 6'!C55:E55,C31:E31))</f>
        <v>177</v>
      </c>
      <c r="I31" s="6"/>
      <c r="J31" s="28">
        <f>'Week 6'!Q79</f>
        <v>187</v>
      </c>
      <c r="K31" s="42" t="s">
        <v>6</v>
      </c>
      <c r="L31" s="51">
        <v>180</v>
      </c>
      <c r="M31" s="51">
        <v>162</v>
      </c>
      <c r="N31" s="51">
        <v>184</v>
      </c>
      <c r="O31" s="20">
        <f t="shared" si="13"/>
        <v>526</v>
      </c>
      <c r="P31" s="20">
        <f t="shared" si="16"/>
        <v>175</v>
      </c>
      <c r="Q31" s="21">
        <f>INT(AVERAGE('Week 1'!C103:E103,'Week 2'!L55:N55,'Week 3'!C31:E31,'Week 4'!C7:E7,'Week 5'!L103:N103,'Week 6'!L79:N79,L31:N31))</f>
        <v>185</v>
      </c>
      <c r="R31" s="6"/>
    </row>
    <row r="32" spans="1:18">
      <c r="A32" s="28"/>
      <c r="B32" s="9" t="s">
        <v>102</v>
      </c>
      <c r="C32" s="6"/>
      <c r="D32" s="6"/>
      <c r="E32" s="6">
        <v>132</v>
      </c>
      <c r="F32" s="25">
        <f t="shared" ref="F32:F33" si="17">SUM(C32:E32)</f>
        <v>132</v>
      </c>
      <c r="G32" s="25"/>
      <c r="H32" s="21"/>
      <c r="I32" s="6"/>
      <c r="J32" s="28"/>
      <c r="K32" s="9"/>
      <c r="L32" s="20"/>
      <c r="M32" s="20"/>
      <c r="N32" s="20"/>
      <c r="O32" s="20"/>
      <c r="P32" s="20"/>
      <c r="Q32" s="21"/>
      <c r="R32" s="6"/>
    </row>
    <row r="33" spans="1:17">
      <c r="A33" s="28"/>
      <c r="B33" s="9" t="s">
        <v>114</v>
      </c>
      <c r="C33" s="6"/>
      <c r="D33" s="6"/>
      <c r="E33" s="6">
        <v>164</v>
      </c>
      <c r="F33" s="25">
        <f t="shared" si="17"/>
        <v>164</v>
      </c>
      <c r="G33" s="25"/>
      <c r="H33" s="21"/>
      <c r="J33" s="18"/>
      <c r="K33" s="19"/>
      <c r="L33" s="20"/>
      <c r="M33" s="20"/>
      <c r="N33" s="20"/>
      <c r="O33" s="20"/>
      <c r="P33" s="20"/>
      <c r="Q33" s="21"/>
    </row>
    <row r="34" spans="1:17">
      <c r="A34" s="18"/>
      <c r="C34"/>
      <c r="D34"/>
      <c r="E34"/>
      <c r="F34"/>
      <c r="G34"/>
      <c r="H34" s="21"/>
      <c r="J34" s="18"/>
      <c r="K34" s="19"/>
      <c r="L34" s="20"/>
      <c r="M34" s="20"/>
      <c r="N34" s="20"/>
      <c r="O34" s="20"/>
      <c r="P34" s="20"/>
      <c r="Q34" s="21"/>
    </row>
    <row r="35" spans="1:17">
      <c r="A35" s="23"/>
      <c r="B35" s="24" t="s">
        <v>17</v>
      </c>
      <c r="C35" s="25">
        <f>SUM(C29:C33)</f>
        <v>565</v>
      </c>
      <c r="D35" s="25">
        <f>SUM(D29:D33)</f>
        <v>525</v>
      </c>
      <c r="E35" s="25">
        <f>SUM(E29:E33)</f>
        <v>499</v>
      </c>
      <c r="F35" s="25">
        <f>SUM(F29:F33)</f>
        <v>1589</v>
      </c>
      <c r="G35" s="25"/>
      <c r="H35" s="26"/>
      <c r="J35" s="23"/>
      <c r="K35" s="24" t="s">
        <v>17</v>
      </c>
      <c r="L35" s="25">
        <f>SUM(L29:L33)</f>
        <v>473</v>
      </c>
      <c r="M35" s="25">
        <f>SUM(M29:M33)</f>
        <v>404</v>
      </c>
      <c r="N35" s="25">
        <f t="shared" ref="N35" si="18">SUM(N29:N33)</f>
        <v>464</v>
      </c>
      <c r="O35" s="25">
        <f>SUM(O29:O33)</f>
        <v>1341</v>
      </c>
      <c r="P35" s="25"/>
      <c r="Q35" s="26"/>
    </row>
    <row r="36" spans="1:17">
      <c r="A36" s="23"/>
      <c r="B36" s="19"/>
      <c r="C36" s="25"/>
      <c r="D36" s="25"/>
      <c r="E36" s="25"/>
      <c r="F36" s="25"/>
      <c r="G36" s="25"/>
      <c r="H36" s="21"/>
      <c r="J36" s="23"/>
      <c r="K36" s="19"/>
      <c r="L36" s="25"/>
      <c r="M36" s="25"/>
      <c r="N36" s="25"/>
      <c r="O36" s="25"/>
      <c r="P36" s="25"/>
      <c r="Q36" s="21"/>
    </row>
    <row r="37" spans="1:17">
      <c r="A37" s="23"/>
      <c r="B37" s="19"/>
      <c r="C37" s="20"/>
      <c r="D37" s="20"/>
      <c r="E37" s="20"/>
      <c r="F37" s="20"/>
      <c r="G37" s="20"/>
      <c r="H37" s="52"/>
      <c r="J37" s="23"/>
      <c r="K37" s="19"/>
      <c r="L37" s="20"/>
      <c r="M37" s="20"/>
      <c r="N37" s="20"/>
      <c r="O37" s="20"/>
      <c r="P37" s="20"/>
      <c r="Q37" s="52"/>
    </row>
    <row r="38" spans="1:17" s="2" customFormat="1" ht="25.5">
      <c r="A38" s="16" t="s">
        <v>16</v>
      </c>
      <c r="B38" s="14" t="s">
        <v>22</v>
      </c>
      <c r="C38" s="13" t="s">
        <v>1</v>
      </c>
      <c r="D38" s="13" t="s">
        <v>2</v>
      </c>
      <c r="E38" s="13" t="s">
        <v>3</v>
      </c>
      <c r="F38" s="13" t="s">
        <v>33</v>
      </c>
      <c r="G38" s="13" t="s">
        <v>18</v>
      </c>
      <c r="H38" s="50"/>
      <c r="I38" s="5"/>
      <c r="J38" s="16" t="s">
        <v>16</v>
      </c>
      <c r="K38" s="14" t="s">
        <v>22</v>
      </c>
      <c r="L38" s="13" t="s">
        <v>1</v>
      </c>
      <c r="M38" s="13" t="s">
        <v>2</v>
      </c>
      <c r="N38" s="13" t="s">
        <v>3</v>
      </c>
      <c r="O38" s="13" t="s">
        <v>33</v>
      </c>
      <c r="P38" s="13" t="s">
        <v>18</v>
      </c>
      <c r="Q38" s="50"/>
    </row>
    <row r="39" spans="1:17">
      <c r="A39" s="28">
        <f>IF(A29&gt;=200, "0", 200-A29)</f>
        <v>58</v>
      </c>
      <c r="B39" s="9" t="s">
        <v>4</v>
      </c>
      <c r="C39" s="25">
        <f>$A39+C29</f>
        <v>234</v>
      </c>
      <c r="D39" s="25">
        <f t="shared" ref="C39:E41" si="19">$A39+D29</f>
        <v>217</v>
      </c>
      <c r="E39" s="25">
        <f>$A39+E32</f>
        <v>190</v>
      </c>
      <c r="F39" s="25">
        <f>SUM(C39:E39)</f>
        <v>641</v>
      </c>
      <c r="G39" s="25">
        <f>IF(H29&gt;=200, "0", 200-H29)</f>
        <v>55</v>
      </c>
      <c r="H39" s="43"/>
      <c r="J39" s="28">
        <f>IF(J29&gt;=200, "0", 200-J29)</f>
        <v>72</v>
      </c>
      <c r="K39" s="9" t="s">
        <v>0</v>
      </c>
      <c r="L39" s="25">
        <f t="shared" ref="L39:N41" si="20">$J39+L29</f>
        <v>212</v>
      </c>
      <c r="M39" s="25">
        <f t="shared" si="20"/>
        <v>205</v>
      </c>
      <c r="N39" s="25">
        <f t="shared" si="20"/>
        <v>219</v>
      </c>
      <c r="O39" s="25">
        <f>SUM(L39:N39)</f>
        <v>636</v>
      </c>
      <c r="P39" s="25">
        <f>IF(Q29&gt;=200, "0", 200-Q29)</f>
        <v>71</v>
      </c>
      <c r="Q39" s="52"/>
    </row>
    <row r="40" spans="1:17">
      <c r="A40" s="28">
        <f>IF(A30&gt;=200, "0", 200-A30)</f>
        <v>8</v>
      </c>
      <c r="B40" s="9" t="s">
        <v>40</v>
      </c>
      <c r="C40" s="25">
        <f t="shared" si="19"/>
        <v>198</v>
      </c>
      <c r="D40" s="25">
        <f t="shared" si="19"/>
        <v>173</v>
      </c>
      <c r="E40" s="25">
        <f t="shared" si="19"/>
        <v>211</v>
      </c>
      <c r="F40" s="25">
        <f t="shared" ref="F40:F41" si="21">SUM(C40:E40)</f>
        <v>582</v>
      </c>
      <c r="G40" s="25">
        <f>IF(H30&gt;=200, "0", 200-H30)</f>
        <v>9</v>
      </c>
      <c r="H40" s="43"/>
      <c r="J40" s="28">
        <f>IF(J30&gt;=200, "0", 200-J30)</f>
        <v>65</v>
      </c>
      <c r="K40" s="9" t="s">
        <v>109</v>
      </c>
      <c r="L40" s="25">
        <f t="shared" si="20"/>
        <v>218</v>
      </c>
      <c r="M40" s="25">
        <f t="shared" si="20"/>
        <v>174</v>
      </c>
      <c r="N40" s="25">
        <f t="shared" si="20"/>
        <v>198</v>
      </c>
      <c r="O40" s="25">
        <f t="shared" ref="O40" si="22">SUM(L40:N40)</f>
        <v>590</v>
      </c>
      <c r="P40" s="25">
        <f>IF(Q30&gt;=200, "0", 200-Q30)</f>
        <v>66</v>
      </c>
      <c r="Q40" s="52"/>
    </row>
    <row r="41" spans="1:17">
      <c r="A41" s="28">
        <f>IF(A31&gt;=200, "0", 200-A31)</f>
        <v>26</v>
      </c>
      <c r="B41" s="9" t="s">
        <v>49</v>
      </c>
      <c r="C41" s="25">
        <f t="shared" si="19"/>
        <v>225</v>
      </c>
      <c r="D41" s="25">
        <f t="shared" si="19"/>
        <v>227</v>
      </c>
      <c r="E41" s="25">
        <f>$A41+E33</f>
        <v>190</v>
      </c>
      <c r="F41" s="25">
        <f t="shared" si="21"/>
        <v>642</v>
      </c>
      <c r="G41" s="25">
        <f>IF(H31&gt;=200, "0", 200-H31)</f>
        <v>23</v>
      </c>
      <c r="H41" s="43"/>
      <c r="J41" s="28">
        <f>IF(J31&gt;=200, "0", 200-J31)</f>
        <v>13</v>
      </c>
      <c r="K41" s="42" t="s">
        <v>6</v>
      </c>
      <c r="L41" s="25">
        <f t="shared" si="20"/>
        <v>193</v>
      </c>
      <c r="M41" s="25">
        <f t="shared" si="20"/>
        <v>175</v>
      </c>
      <c r="N41" s="25">
        <f t="shared" si="20"/>
        <v>197</v>
      </c>
      <c r="O41" s="25">
        <f>SUM(L41:N41)</f>
        <v>565</v>
      </c>
      <c r="P41" s="25">
        <f>IF(Q31&gt;=200, "0", 200-Q31)</f>
        <v>15</v>
      </c>
      <c r="Q41" s="52"/>
    </row>
    <row r="42" spans="1:17">
      <c r="A42" s="28"/>
      <c r="C42" s="25"/>
      <c r="D42" s="25"/>
      <c r="E42" s="25"/>
      <c r="F42" s="25"/>
      <c r="G42" s="25"/>
      <c r="H42" s="43"/>
      <c r="J42" s="28"/>
      <c r="K42" s="9"/>
      <c r="L42" s="20"/>
      <c r="M42" s="20"/>
      <c r="N42" s="20"/>
      <c r="O42" s="25"/>
      <c r="P42" s="25"/>
      <c r="Q42" s="52"/>
    </row>
    <row r="43" spans="1:17">
      <c r="A43" s="23"/>
      <c r="B43" s="19"/>
      <c r="C43" s="20"/>
      <c r="D43" s="20"/>
      <c r="E43" s="20"/>
      <c r="F43" s="20"/>
      <c r="G43" s="20"/>
      <c r="H43" s="52"/>
      <c r="J43" s="23"/>
      <c r="K43" s="19"/>
      <c r="L43" s="20"/>
      <c r="M43" s="20"/>
      <c r="N43" s="20"/>
      <c r="O43" s="20"/>
      <c r="P43" s="20"/>
      <c r="Q43" s="52"/>
    </row>
    <row r="44" spans="1:17">
      <c r="A44" s="23"/>
      <c r="B44" s="29" t="s">
        <v>19</v>
      </c>
      <c r="C44" s="25">
        <f>SUM(C39:C43)</f>
        <v>657</v>
      </c>
      <c r="D44" s="25">
        <f>SUM(D39:D43)</f>
        <v>617</v>
      </c>
      <c r="E44" s="25">
        <f>SUM(E39:E43)</f>
        <v>591</v>
      </c>
      <c r="F44" s="25">
        <f t="shared" ref="F44" si="23">SUM(F39:F43)</f>
        <v>1865</v>
      </c>
      <c r="G44" s="25"/>
      <c r="H44" s="52"/>
      <c r="J44" s="23"/>
      <c r="K44" s="29" t="s">
        <v>19</v>
      </c>
      <c r="L44" s="25">
        <f>SUM(L39:L43)</f>
        <v>623</v>
      </c>
      <c r="M44" s="25">
        <f t="shared" ref="M44" si="24">SUM(M39:M43)</f>
        <v>554</v>
      </c>
      <c r="N44" s="25">
        <f>SUM(N39:N43)</f>
        <v>614</v>
      </c>
      <c r="O44" s="25">
        <f>SUM(O39:O43)</f>
        <v>1791</v>
      </c>
      <c r="P44" s="25"/>
      <c r="Q44" s="52"/>
    </row>
    <row r="45" spans="1:17">
      <c r="A45" s="23"/>
      <c r="B45" s="19"/>
      <c r="C45" s="20" t="str">
        <f>IF(C44&gt;L44,"Won", IF(C44&lt;L44,"Lost","Tied"))</f>
        <v>Won</v>
      </c>
      <c r="D45" s="20" t="str">
        <f>IF(D44&gt;M44,"Won", IF(D44&lt;M44,"Lost","Tied"))</f>
        <v>Won</v>
      </c>
      <c r="E45" s="20" t="str">
        <f>IF(E44&gt;N44,"Won", IF(E44&lt;N44,"Lost","Tied"))</f>
        <v>Lost</v>
      </c>
      <c r="F45" s="20" t="str">
        <f>IF(F44&gt;O44,"Won", IF(F44&lt;O44,"Lost","Tied"))</f>
        <v>Won</v>
      </c>
      <c r="G45" s="20"/>
      <c r="H45" s="26"/>
      <c r="J45" s="23"/>
      <c r="K45" s="19"/>
      <c r="L45" s="20" t="str">
        <f>IF(L44&gt;C44,"Won", IF(L44&lt;C44,"Lost","Tied"))</f>
        <v>Lost</v>
      </c>
      <c r="M45" s="20" t="str">
        <f>IF(M44&gt;D44,"Won", IF(M44&lt;D44,"Lost","Tied"))</f>
        <v>Lost</v>
      </c>
      <c r="N45" s="20" t="str">
        <f>IF(N44&gt;E44,"Won", IF(N44&lt;E44,"Lost","Tied"))</f>
        <v>Won</v>
      </c>
      <c r="O45" s="20" t="str">
        <f>IF(O44&gt;F44,"Won", IF(O44&lt;F44,"Lost","Tied"))</f>
        <v>Lost</v>
      </c>
      <c r="P45" s="20"/>
      <c r="Q45" s="26"/>
    </row>
    <row r="46" spans="1:17">
      <c r="A46" s="23"/>
      <c r="B46" s="24" t="s">
        <v>20</v>
      </c>
      <c r="C46" s="30">
        <f>SUM((IF(C45="Won", "1", IF(C45="Tied", "0.5","0"))), (IF(D45="Won", "1", IF(D45="Tied", "0.5","0"))), (IF(E45="Won", "1", IF(E45="Tied", "0.5","0"))), (IF(F45="Won", "1", IF(F45="Tied", "0.5","0"))))</f>
        <v>3</v>
      </c>
      <c r="D46" s="20"/>
      <c r="E46" s="20"/>
      <c r="F46" s="20"/>
      <c r="G46" s="20"/>
      <c r="H46" s="52"/>
      <c r="J46" s="23"/>
      <c r="K46" s="24" t="s">
        <v>20</v>
      </c>
      <c r="L46" s="30">
        <f>SUM((IF(L45="Won", "1", IF(L45="Tied", "0.5","0"))), (IF(M45="Won", "1", IF(M45="Tied", "0.5","0"))), (IF(N45="Won", "1", IF(N45="Tied", "0.5","0"))), (IF(O45="Won", "1", IF(O45="Tied", "0.5","0"))))</f>
        <v>1</v>
      </c>
      <c r="M46" s="20"/>
      <c r="N46" s="20"/>
      <c r="O46" s="20"/>
      <c r="P46" s="20"/>
      <c r="Q46" s="52"/>
    </row>
    <row r="47" spans="1:17">
      <c r="A47" s="23"/>
      <c r="B47" s="19"/>
      <c r="C47" s="20"/>
      <c r="D47" s="20"/>
      <c r="E47" s="20"/>
      <c r="F47" s="20"/>
      <c r="G47" s="20"/>
      <c r="H47" s="52"/>
      <c r="J47" s="23"/>
      <c r="K47" s="19"/>
      <c r="L47" s="20"/>
      <c r="M47" s="20"/>
      <c r="N47" s="20"/>
      <c r="O47" s="20"/>
      <c r="P47" s="20"/>
      <c r="Q47" s="52"/>
    </row>
    <row r="48" spans="1:17" ht="13.5" thickBot="1">
      <c r="A48" s="31"/>
      <c r="B48" s="32" t="s">
        <v>21</v>
      </c>
      <c r="C48" s="33">
        <f>'Week 6'!C72+C46</f>
        <v>18</v>
      </c>
      <c r="D48" s="34"/>
      <c r="E48" s="35"/>
      <c r="F48" s="35"/>
      <c r="G48" s="35"/>
      <c r="H48" s="36"/>
      <c r="I48" s="45"/>
      <c r="J48" s="31"/>
      <c r="K48" s="32" t="s">
        <v>21</v>
      </c>
      <c r="L48" s="33">
        <f>'Week 6'!L96+L46</f>
        <v>10.5</v>
      </c>
      <c r="M48" s="34"/>
      <c r="N48" s="35"/>
      <c r="O48" s="35"/>
      <c r="P48" s="35"/>
      <c r="Q48" s="36"/>
    </row>
    <row r="50" spans="1:18" ht="13.5" thickBot="1"/>
    <row r="51" spans="1:18" s="3" customFormat="1" ht="18">
      <c r="A51" s="73" t="s">
        <v>65</v>
      </c>
      <c r="B51" s="74"/>
      <c r="C51" s="74"/>
      <c r="D51" s="74"/>
      <c r="E51" s="71" t="s">
        <v>38</v>
      </c>
      <c r="F51" s="72"/>
      <c r="G51" s="46" t="s">
        <v>8</v>
      </c>
      <c r="H51" s="15"/>
      <c r="I51" s="4"/>
      <c r="J51" s="73" t="s">
        <v>67</v>
      </c>
      <c r="K51" s="74"/>
      <c r="L51" s="71"/>
      <c r="M51" s="72"/>
      <c r="N51" s="71" t="s">
        <v>39</v>
      </c>
      <c r="O51" s="72"/>
      <c r="P51" s="46" t="s">
        <v>9</v>
      </c>
      <c r="Q51" s="15"/>
    </row>
    <row r="52" spans="1:18" s="2" customFormat="1" ht="25.5">
      <c r="A52" s="41" t="s">
        <v>23</v>
      </c>
      <c r="B52" s="14" t="s">
        <v>22</v>
      </c>
      <c r="C52" s="13" t="s">
        <v>1</v>
      </c>
      <c r="D52" s="13" t="s">
        <v>2</v>
      </c>
      <c r="E52" s="13" t="s">
        <v>3</v>
      </c>
      <c r="F52" s="13" t="s">
        <v>32</v>
      </c>
      <c r="G52" s="13" t="s">
        <v>25</v>
      </c>
      <c r="H52" s="17" t="s">
        <v>24</v>
      </c>
      <c r="I52" s="5"/>
      <c r="J52" s="41" t="s">
        <v>23</v>
      </c>
      <c r="K52" s="14" t="s">
        <v>22</v>
      </c>
      <c r="L52" s="13" t="s">
        <v>1</v>
      </c>
      <c r="M52" s="13" t="s">
        <v>2</v>
      </c>
      <c r="N52" s="13" t="s">
        <v>3</v>
      </c>
      <c r="O52" s="13" t="s">
        <v>32</v>
      </c>
      <c r="P52" s="13" t="s">
        <v>25</v>
      </c>
      <c r="Q52" s="17" t="s">
        <v>24</v>
      </c>
    </row>
    <row r="53" spans="1:18">
      <c r="A53" s="28">
        <f>'Week 6'!H101</f>
        <v>151</v>
      </c>
      <c r="B53" s="1" t="s">
        <v>12</v>
      </c>
      <c r="C53" s="6"/>
      <c r="D53" s="6"/>
      <c r="E53" s="6"/>
      <c r="F53" s="25"/>
      <c r="G53" s="25"/>
      <c r="H53" s="21">
        <f>INT(AVERAGE('Week 1'!C5:E5,'Week 2'!C29:E29,'Week 3'!L53:N53,'Week 4'!L5:N5,'Week 5'!L77:N77,'Week 6'!C101:E101,C53:E53))</f>
        <v>151</v>
      </c>
      <c r="I53" s="6"/>
      <c r="J53" s="28">
        <f>'Week 6'!H5</f>
        <v>142</v>
      </c>
      <c r="K53" s="1" t="s">
        <v>42</v>
      </c>
      <c r="O53" s="20"/>
      <c r="P53" s="25"/>
      <c r="Q53" s="21">
        <f>INT(AVERAGE('Week 1'!C53:E53,'Week 2'!C77:E77,'Week 3'!L5:N5,'Week 4'!C29:E29,'Week 5'!C101:E101,'Week 6'!C5:E5,L53:N53))</f>
        <v>142</v>
      </c>
      <c r="R53" s="6"/>
    </row>
    <row r="54" spans="1:18">
      <c r="A54" s="28">
        <f>'Week 6'!H102</f>
        <v>98</v>
      </c>
      <c r="B54" s="9" t="s">
        <v>63</v>
      </c>
      <c r="C54" s="6">
        <v>91</v>
      </c>
      <c r="D54" s="6">
        <v>99</v>
      </c>
      <c r="E54" s="6">
        <v>107</v>
      </c>
      <c r="F54" s="25">
        <f>SUM(C54:E54)</f>
        <v>297</v>
      </c>
      <c r="G54" s="25">
        <f>INT(AVERAGE(C54:E54))</f>
        <v>99</v>
      </c>
      <c r="H54" s="21">
        <f>INT(AVERAGE('Week 1'!C6:E6,'Week 2'!C30:E30,'Week 3'!L54:N54,'Week 4'!L6:N6,'Week 5'!L78:N78,'Week 6'!C102:E102,C54:E54))</f>
        <v>98</v>
      </c>
      <c r="I54" s="6"/>
      <c r="J54" s="28">
        <f>'Week 6'!H6</f>
        <v>169</v>
      </c>
      <c r="K54" s="1" t="s">
        <v>11</v>
      </c>
      <c r="O54" s="20"/>
      <c r="P54" s="25"/>
      <c r="Q54" s="21">
        <f>INT(AVERAGE('Week 1'!C54:E54,'Week 2'!C78:E78,'Week 3'!L6:N6,'Week 4'!C30:E30,'Week 5'!C102:E102,'Week 6'!C6:E6,L54:N54))</f>
        <v>169</v>
      </c>
      <c r="R54" s="6"/>
    </row>
    <row r="55" spans="1:18">
      <c r="A55" s="28">
        <f>'Week 6'!H103</f>
        <v>109</v>
      </c>
      <c r="B55" s="9" t="s">
        <v>64</v>
      </c>
      <c r="C55" s="6">
        <v>142</v>
      </c>
      <c r="D55" s="6">
        <v>70</v>
      </c>
      <c r="E55" s="6">
        <v>107</v>
      </c>
      <c r="F55" s="25">
        <f>SUM(C55:E55)</f>
        <v>319</v>
      </c>
      <c r="G55" s="25">
        <f>INT(AVERAGE(C55:E55))</f>
        <v>106</v>
      </c>
      <c r="H55" s="21">
        <f>INT(AVERAGE('Week 1'!C7:E7,'Week 2'!C31:E31,'Week 3'!L55:N55,'Week 4'!L7:N7,'Week 5'!L79:N79,'Week 6'!C103:E103,C55:E55))</f>
        <v>108</v>
      </c>
      <c r="I55" s="6"/>
      <c r="J55" s="28">
        <f>'Week 6'!H7</f>
        <v>194</v>
      </c>
      <c r="K55" s="9" t="s">
        <v>58</v>
      </c>
      <c r="L55" s="20">
        <v>181</v>
      </c>
      <c r="M55" s="20">
        <v>172</v>
      </c>
      <c r="N55" s="20">
        <v>196</v>
      </c>
      <c r="O55" s="20">
        <f t="shared" ref="O55:O57" si="25">SUM(L55:N55)</f>
        <v>549</v>
      </c>
      <c r="P55" s="25">
        <f t="shared" ref="P55:P57" si="26">INT(AVERAGE(L55:N55))</f>
        <v>183</v>
      </c>
      <c r="Q55" s="21">
        <f>INT(AVERAGE('Week 1'!C55:E55,'Week 2'!C79:E79,'Week 3'!L7:N7,'Week 4'!C31:E31,'Week 5'!C103:E103,'Week 6'!C7:E7,L55:N55))</f>
        <v>191</v>
      </c>
      <c r="R55" s="6"/>
    </row>
    <row r="56" spans="1:18">
      <c r="A56" s="28">
        <f>'Week 5'!Q82</f>
        <v>107</v>
      </c>
      <c r="B56" s="9" t="s">
        <v>87</v>
      </c>
      <c r="C56" s="6">
        <v>159</v>
      </c>
      <c r="D56" s="6">
        <v>131</v>
      </c>
      <c r="E56" s="6">
        <v>129</v>
      </c>
      <c r="F56" s="25">
        <f>SUM(C56:E56)</f>
        <v>419</v>
      </c>
      <c r="G56" s="25">
        <f>INT(AVERAGE(C56:E56))</f>
        <v>139</v>
      </c>
      <c r="H56" s="21">
        <f>INT(AVERAGE('Week 2'!C8:E8,'Week 5'!L82:N82,C56:E56))</f>
        <v>119</v>
      </c>
      <c r="I56" s="6"/>
      <c r="J56" s="28"/>
      <c r="K56" s="9" t="s">
        <v>115</v>
      </c>
      <c r="L56" s="20">
        <v>132</v>
      </c>
      <c r="M56" s="20">
        <v>132</v>
      </c>
      <c r="N56" s="22">
        <v>132</v>
      </c>
      <c r="O56" s="20">
        <f t="shared" si="25"/>
        <v>396</v>
      </c>
      <c r="P56" s="25">
        <f t="shared" si="26"/>
        <v>132</v>
      </c>
      <c r="Q56" s="21"/>
      <c r="R56" s="6"/>
    </row>
    <row r="57" spans="1:18">
      <c r="A57" s="18"/>
      <c r="B57" s="9"/>
      <c r="F57" s="25"/>
      <c r="G57" s="25"/>
      <c r="H57" s="21"/>
      <c r="J57" s="28"/>
      <c r="K57" s="9" t="s">
        <v>116</v>
      </c>
      <c r="L57" s="20">
        <v>159</v>
      </c>
      <c r="M57" s="20">
        <v>159</v>
      </c>
      <c r="N57" s="20">
        <v>159</v>
      </c>
      <c r="O57" s="20">
        <f t="shared" si="25"/>
        <v>477</v>
      </c>
      <c r="P57" s="25">
        <f t="shared" si="26"/>
        <v>159</v>
      </c>
      <c r="Q57" s="21"/>
    </row>
    <row r="58" spans="1:18">
      <c r="A58" s="28"/>
      <c r="B58" s="9"/>
      <c r="F58" s="25"/>
      <c r="G58" s="25"/>
      <c r="H58" s="21"/>
      <c r="J58" s="23"/>
      <c r="K58" s="19"/>
      <c r="L58" s="20"/>
      <c r="M58" s="20"/>
      <c r="N58" s="20"/>
      <c r="O58" s="20"/>
      <c r="P58" s="20"/>
      <c r="Q58" s="21"/>
    </row>
    <row r="59" spans="1:18">
      <c r="A59" s="23"/>
      <c r="B59" s="24" t="s">
        <v>17</v>
      </c>
      <c r="C59" s="25">
        <f>SUM(C53:C58)</f>
        <v>392</v>
      </c>
      <c r="D59" s="25">
        <f t="shared" ref="D59:F59" si="27">SUM(D53:D58)</f>
        <v>300</v>
      </c>
      <c r="E59" s="25">
        <f t="shared" si="27"/>
        <v>343</v>
      </c>
      <c r="F59" s="25">
        <f t="shared" si="27"/>
        <v>1035</v>
      </c>
      <c r="G59" s="25"/>
      <c r="H59" s="26"/>
      <c r="J59" s="23"/>
      <c r="K59" s="24" t="s">
        <v>17</v>
      </c>
      <c r="L59" s="25">
        <f t="shared" ref="L59:M59" si="28">SUM(L53:L57)</f>
        <v>472</v>
      </c>
      <c r="M59" s="25">
        <f t="shared" si="28"/>
        <v>463</v>
      </c>
      <c r="N59" s="25">
        <f>SUM(N53:N57)</f>
        <v>487</v>
      </c>
      <c r="O59" s="25">
        <f>SUM(O53:O57)</f>
        <v>1422</v>
      </c>
      <c r="P59" s="25"/>
      <c r="Q59" s="26"/>
    </row>
    <row r="60" spans="1:18">
      <c r="A60" s="23"/>
      <c r="B60" s="19"/>
      <c r="C60" s="25"/>
      <c r="D60" s="25"/>
      <c r="E60" s="25"/>
      <c r="F60" s="25"/>
      <c r="G60" s="25"/>
      <c r="H60" s="21"/>
      <c r="J60" s="23"/>
      <c r="K60" s="19"/>
      <c r="L60" s="25"/>
      <c r="M60" s="25"/>
      <c r="N60" s="25"/>
      <c r="O60" s="25"/>
      <c r="P60" s="25"/>
      <c r="Q60" s="21"/>
    </row>
    <row r="61" spans="1:18">
      <c r="A61" s="23"/>
      <c r="B61" s="19"/>
      <c r="C61" s="20"/>
      <c r="D61" s="20"/>
      <c r="E61" s="20"/>
      <c r="F61" s="20"/>
      <c r="G61" s="20"/>
      <c r="H61" s="52"/>
      <c r="J61" s="23"/>
      <c r="K61" s="19"/>
      <c r="L61" s="20"/>
      <c r="M61" s="20"/>
      <c r="N61" s="20"/>
      <c r="O61" s="20"/>
      <c r="P61" s="20"/>
      <c r="Q61" s="52"/>
    </row>
    <row r="62" spans="1:18" s="2" customFormat="1" ht="25.5">
      <c r="A62" s="16" t="s">
        <v>16</v>
      </c>
      <c r="B62" s="14" t="s">
        <v>22</v>
      </c>
      <c r="C62" s="13" t="s">
        <v>1</v>
      </c>
      <c r="D62" s="13" t="s">
        <v>2</v>
      </c>
      <c r="E62" s="13" t="s">
        <v>3</v>
      </c>
      <c r="F62" s="13" t="s">
        <v>33</v>
      </c>
      <c r="G62" s="13" t="s">
        <v>18</v>
      </c>
      <c r="H62" s="50"/>
      <c r="I62" s="5"/>
      <c r="J62" s="16" t="s">
        <v>16</v>
      </c>
      <c r="K62" s="14" t="s">
        <v>22</v>
      </c>
      <c r="L62" s="13" t="s">
        <v>1</v>
      </c>
      <c r="M62" s="13" t="s">
        <v>2</v>
      </c>
      <c r="N62" s="13" t="s">
        <v>3</v>
      </c>
      <c r="O62" s="13" t="s">
        <v>33</v>
      </c>
      <c r="P62" s="13" t="s">
        <v>18</v>
      </c>
      <c r="Q62" s="50"/>
    </row>
    <row r="63" spans="1:18">
      <c r="A63" s="28">
        <f>IF(A56&gt;=200, "0", 200-A56)</f>
        <v>93</v>
      </c>
      <c r="B63" s="9" t="s">
        <v>87</v>
      </c>
      <c r="C63" s="25">
        <f>$A63+C56</f>
        <v>252</v>
      </c>
      <c r="D63" s="25">
        <f t="shared" ref="D63:E63" si="29">$A63+D56</f>
        <v>224</v>
      </c>
      <c r="E63" s="25">
        <f t="shared" si="29"/>
        <v>222</v>
      </c>
      <c r="F63" s="25">
        <f>SUM(C63:E63)</f>
        <v>698</v>
      </c>
      <c r="G63" s="25">
        <f>IF(H56&gt;=200, "0", 200-H56)</f>
        <v>81</v>
      </c>
      <c r="H63" s="43"/>
      <c r="J63" s="28">
        <f>IF(J53&gt;=200, "0", 200-J53)</f>
        <v>58</v>
      </c>
      <c r="K63" s="9" t="s">
        <v>115</v>
      </c>
      <c r="L63" s="25">
        <f t="shared" ref="L63:N64" si="30">$J63+L56</f>
        <v>190</v>
      </c>
      <c r="M63" s="25">
        <f t="shared" si="30"/>
        <v>190</v>
      </c>
      <c r="N63" s="25">
        <f t="shared" si="30"/>
        <v>190</v>
      </c>
      <c r="O63" s="25">
        <f>SUM(L63:N63)</f>
        <v>570</v>
      </c>
      <c r="P63" s="25">
        <f>IF(Q53&gt;=200, "0", 200-Q53)</f>
        <v>58</v>
      </c>
      <c r="Q63" s="52"/>
    </row>
    <row r="64" spans="1:18">
      <c r="A64" s="28">
        <f>IF(A54&gt;=200, "0", 200-A54)</f>
        <v>102</v>
      </c>
      <c r="B64" s="9" t="s">
        <v>63</v>
      </c>
      <c r="C64" s="25">
        <f t="shared" ref="C64:E65" si="31">$A64+C54</f>
        <v>193</v>
      </c>
      <c r="D64" s="25">
        <f t="shared" si="31"/>
        <v>201</v>
      </c>
      <c r="E64" s="25">
        <f t="shared" si="31"/>
        <v>209</v>
      </c>
      <c r="F64" s="25">
        <f>SUM(C64:E64)</f>
        <v>603</v>
      </c>
      <c r="G64" s="25">
        <f>IF(H54&gt;=200, "0", 200-H54)</f>
        <v>102</v>
      </c>
      <c r="H64" s="43"/>
      <c r="J64" s="28">
        <f>IF(J54&gt;=200, "0", 200-J54)</f>
        <v>31</v>
      </c>
      <c r="K64" s="9" t="s">
        <v>116</v>
      </c>
      <c r="L64" s="25">
        <f t="shared" si="30"/>
        <v>190</v>
      </c>
      <c r="M64" s="25">
        <f t="shared" si="30"/>
        <v>190</v>
      </c>
      <c r="N64" s="25">
        <f t="shared" si="30"/>
        <v>190</v>
      </c>
      <c r="O64" s="25">
        <f>SUM(L64:N64)</f>
        <v>570</v>
      </c>
      <c r="P64" s="25">
        <f>IF(Q54&gt;=200, "0", 200-Q54)</f>
        <v>31</v>
      </c>
      <c r="Q64" s="52"/>
    </row>
    <row r="65" spans="1:17">
      <c r="A65" s="28">
        <f>IF(A55&gt;=200, "0", 200-A55)</f>
        <v>91</v>
      </c>
      <c r="B65" s="9" t="s">
        <v>64</v>
      </c>
      <c r="C65" s="25">
        <f t="shared" si="31"/>
        <v>233</v>
      </c>
      <c r="D65" s="25">
        <f t="shared" si="31"/>
        <v>161</v>
      </c>
      <c r="E65" s="25">
        <f t="shared" si="31"/>
        <v>198</v>
      </c>
      <c r="F65" s="25">
        <f>SUM(C65:E65)</f>
        <v>592</v>
      </c>
      <c r="G65" s="25">
        <f>IF(H55&gt;=200, "0", 200-H55)</f>
        <v>92</v>
      </c>
      <c r="H65" s="43"/>
      <c r="J65" s="28">
        <f>IF(J55&gt;=200, "0", 200-J55)</f>
        <v>6</v>
      </c>
      <c r="K65" s="9" t="s">
        <v>58</v>
      </c>
      <c r="L65" s="25">
        <f t="shared" ref="L65:N65" si="32">$J65+L55</f>
        <v>187</v>
      </c>
      <c r="M65" s="25">
        <f t="shared" si="32"/>
        <v>178</v>
      </c>
      <c r="N65" s="25">
        <f t="shared" si="32"/>
        <v>202</v>
      </c>
      <c r="O65" s="25">
        <f>SUM(L65:N65)</f>
        <v>567</v>
      </c>
      <c r="P65" s="25">
        <f>IF(Q55&gt;=200, "0", 200-Q55)</f>
        <v>9</v>
      </c>
      <c r="Q65" s="52"/>
    </row>
    <row r="66" spans="1:17">
      <c r="A66" s="28"/>
      <c r="B66" s="9"/>
      <c r="C66" s="25"/>
      <c r="D66" s="25"/>
      <c r="E66" s="25"/>
      <c r="F66" s="25"/>
      <c r="G66" s="25"/>
      <c r="H66" s="43"/>
      <c r="J66" s="28"/>
      <c r="K66" s="19"/>
      <c r="L66" s="25"/>
      <c r="M66" s="25"/>
      <c r="N66" s="25"/>
      <c r="O66" s="25"/>
      <c r="P66" s="25"/>
      <c r="Q66" s="52"/>
    </row>
    <row r="67" spans="1:17">
      <c r="A67" s="23"/>
      <c r="B67" s="19"/>
      <c r="C67" s="20"/>
      <c r="D67" s="20"/>
      <c r="E67" s="20"/>
      <c r="F67" s="20"/>
      <c r="G67" s="20"/>
      <c r="H67" s="52"/>
      <c r="J67" s="23"/>
      <c r="K67" s="19"/>
      <c r="L67" s="20"/>
      <c r="M67" s="20"/>
      <c r="N67" s="20"/>
      <c r="O67" s="20"/>
      <c r="P67" s="20"/>
      <c r="Q67" s="52"/>
    </row>
    <row r="68" spans="1:17">
      <c r="A68" s="23"/>
      <c r="B68" s="29" t="s">
        <v>19</v>
      </c>
      <c r="C68" s="25">
        <f>SUM(C63:C67)</f>
        <v>678</v>
      </c>
      <c r="D68" s="25">
        <f t="shared" ref="D68:E68" si="33">SUM(D63:D67)</f>
        <v>586</v>
      </c>
      <c r="E68" s="25">
        <f t="shared" si="33"/>
        <v>629</v>
      </c>
      <c r="F68" s="25">
        <f>SUM(F63:F67)</f>
        <v>1893</v>
      </c>
      <c r="G68" s="25"/>
      <c r="H68" s="52"/>
      <c r="J68" s="23"/>
      <c r="K68" s="29" t="s">
        <v>19</v>
      </c>
      <c r="L68" s="25">
        <f>SUM(L63:L67)</f>
        <v>567</v>
      </c>
      <c r="M68" s="25">
        <f>SUM(M63:M67)</f>
        <v>558</v>
      </c>
      <c r="N68" s="25">
        <f t="shared" ref="N68" si="34">SUM(N63:N67)</f>
        <v>582</v>
      </c>
      <c r="O68" s="25">
        <f>SUM(O63:O67)</f>
        <v>1707</v>
      </c>
      <c r="P68" s="25"/>
      <c r="Q68" s="52"/>
    </row>
    <row r="69" spans="1:17">
      <c r="A69" s="23"/>
      <c r="B69" s="19"/>
      <c r="C69" s="20" t="str">
        <f>IF(C68&gt;L68,"Won", IF(C68&lt;L68,"Lost","Tied"))</f>
        <v>Won</v>
      </c>
      <c r="D69" s="20" t="str">
        <f>IF(D68&gt;M68,"Won", IF(D68&lt;M68,"Lost","Tied"))</f>
        <v>Won</v>
      </c>
      <c r="E69" s="20" t="str">
        <f>IF(E68&gt;N68,"Won", IF(E68&lt;N68,"Lost","Tied"))</f>
        <v>Won</v>
      </c>
      <c r="F69" s="20" t="str">
        <f>IF(F68&gt;O68,"Won", IF(F68&lt;O68,"Lost","Tied"))</f>
        <v>Won</v>
      </c>
      <c r="G69" s="20"/>
      <c r="H69" s="26"/>
      <c r="J69" s="23"/>
      <c r="K69" s="19"/>
      <c r="L69" s="20" t="str">
        <f>IF(L68&gt;C68,"Won", IF(L68&lt;C68,"Lost","Tied"))</f>
        <v>Lost</v>
      </c>
      <c r="M69" s="20" t="str">
        <f>IF(M68&gt;D68,"Won", IF(M68&lt;D68,"Lost","Tied"))</f>
        <v>Lost</v>
      </c>
      <c r="N69" s="20" t="str">
        <f>IF(N68&gt;E68,"Won", IF(N68&lt;E68,"Lost","Tied"))</f>
        <v>Lost</v>
      </c>
      <c r="O69" s="20" t="str">
        <f>IF(O68&gt;F68,"Won", IF(O68&lt;F68,"Lost","Tied"))</f>
        <v>Lost</v>
      </c>
      <c r="P69" s="20"/>
      <c r="Q69" s="26"/>
    </row>
    <row r="70" spans="1:17">
      <c r="A70" s="23"/>
      <c r="B70" s="24" t="s">
        <v>20</v>
      </c>
      <c r="C70" s="30">
        <f>SUM((IF(C69="Won", "1", IF(C69="Tied", "0.5","0"))), (IF(D69="Won", "1", IF(D69="Tied", "0.5","0"))), (IF(E69="Won", "1", IF(E69="Tied", "0.5","0"))), (IF(F69="Won", "1", IF(F69="Tied", "0.5","0"))))</f>
        <v>4</v>
      </c>
      <c r="D70" s="20"/>
      <c r="E70" s="20"/>
      <c r="F70" s="20"/>
      <c r="G70" s="20"/>
      <c r="H70" s="52"/>
      <c r="J70" s="23"/>
      <c r="K70" s="24" t="s">
        <v>20</v>
      </c>
      <c r="L70" s="30">
        <f>SUM((IF(L69="Won", "1", IF(L69="Tied", "0.5","0"))), (IF(M69="Won", "1", IF(M69="Tied", "0.5","0"))), (IF(N69="Won", "1", IF(N69="Tied", "0.5","0"))), (IF(O69="Won", "1", IF(O69="Tied", "0.5","0"))))</f>
        <v>0</v>
      </c>
      <c r="M70" s="20"/>
      <c r="N70" s="20"/>
      <c r="O70" s="20"/>
      <c r="P70" s="20"/>
      <c r="Q70" s="52"/>
    </row>
    <row r="71" spans="1:17">
      <c r="A71" s="23"/>
      <c r="B71" s="19"/>
      <c r="C71" s="20"/>
      <c r="D71" s="20"/>
      <c r="E71" s="20"/>
      <c r="F71" s="20"/>
      <c r="G71" s="20"/>
      <c r="H71" s="52"/>
      <c r="J71" s="23"/>
      <c r="K71" s="19"/>
      <c r="L71" s="20"/>
      <c r="M71" s="20"/>
      <c r="N71" s="20"/>
      <c r="O71" s="20"/>
      <c r="P71" s="20"/>
      <c r="Q71" s="52"/>
    </row>
    <row r="72" spans="1:17" ht="13.5" thickBot="1">
      <c r="A72" s="31"/>
      <c r="B72" s="32" t="s">
        <v>21</v>
      </c>
      <c r="C72" s="33">
        <f>'Week 6'!C120+C70</f>
        <v>12.5</v>
      </c>
      <c r="D72" s="34"/>
      <c r="E72" s="35"/>
      <c r="F72" s="35"/>
      <c r="G72" s="35"/>
      <c r="H72" s="36"/>
      <c r="I72" s="45"/>
      <c r="J72" s="31"/>
      <c r="K72" s="32" t="s">
        <v>21</v>
      </c>
      <c r="L72" s="33">
        <f>'Week 6'!C24+L70</f>
        <v>15</v>
      </c>
      <c r="M72" s="34"/>
      <c r="N72" s="35"/>
      <c r="O72" s="35"/>
      <c r="P72" s="35"/>
      <c r="Q72" s="36"/>
    </row>
    <row r="74" spans="1:17" ht="13.5" thickBot="1"/>
    <row r="75" spans="1:17" ht="18">
      <c r="A75" s="73" t="s">
        <v>80</v>
      </c>
      <c r="B75" s="76"/>
      <c r="C75" s="71"/>
      <c r="D75" s="72"/>
      <c r="E75" s="71" t="s">
        <v>69</v>
      </c>
      <c r="F75" s="72"/>
      <c r="G75" s="46" t="s">
        <v>14</v>
      </c>
      <c r="H75" s="15"/>
      <c r="I75" s="3"/>
      <c r="J75" s="73" t="s">
        <v>77</v>
      </c>
      <c r="K75" s="74"/>
      <c r="L75" s="72"/>
      <c r="M75" s="72"/>
      <c r="N75" s="71" t="s">
        <v>70</v>
      </c>
      <c r="O75" s="72"/>
      <c r="P75" s="37" t="s">
        <v>83</v>
      </c>
      <c r="Q75" s="15"/>
    </row>
    <row r="76" spans="1:17" ht="25.5">
      <c r="A76" s="41" t="s">
        <v>23</v>
      </c>
      <c r="B76" s="14" t="s">
        <v>22</v>
      </c>
      <c r="C76" s="13" t="s">
        <v>1</v>
      </c>
      <c r="D76" s="13" t="s">
        <v>2</v>
      </c>
      <c r="E76" s="13" t="s">
        <v>3</v>
      </c>
      <c r="F76" s="13" t="s">
        <v>32</v>
      </c>
      <c r="G76" s="13" t="s">
        <v>25</v>
      </c>
      <c r="H76" s="17" t="s">
        <v>24</v>
      </c>
      <c r="I76" s="2"/>
      <c r="J76" s="41" t="s">
        <v>23</v>
      </c>
      <c r="K76" s="14" t="s">
        <v>22</v>
      </c>
      <c r="L76" s="13" t="s">
        <v>1</v>
      </c>
      <c r="M76" s="13" t="s">
        <v>2</v>
      </c>
      <c r="N76" s="13" t="s">
        <v>3</v>
      </c>
      <c r="O76" s="13" t="s">
        <v>32</v>
      </c>
      <c r="P76" s="13" t="s">
        <v>25</v>
      </c>
      <c r="Q76" s="17" t="s">
        <v>24</v>
      </c>
    </row>
    <row r="77" spans="1:17">
      <c r="A77" s="28">
        <f>'Week 6'!Q29</f>
        <v>71</v>
      </c>
      <c r="B77" s="42" t="s">
        <v>44</v>
      </c>
      <c r="C77" s="20">
        <v>69</v>
      </c>
      <c r="D77" s="20">
        <v>60</v>
      </c>
      <c r="E77" s="22">
        <v>76</v>
      </c>
      <c r="F77" s="20">
        <f>SUM(C77:E77)</f>
        <v>205</v>
      </c>
      <c r="G77" s="25">
        <f>INT(AVERAGE(C77:E77))</f>
        <v>68</v>
      </c>
      <c r="H77" s="21">
        <f>INT(AVERAGE('Week 1'!L101:N101,'Week 2'!L77:N77,'Week 3'!C53:E53,'Week 4'!C101:E101,'Week 5'!C5:E5,'Week 6'!L29:N29,C77:E77))</f>
        <v>71</v>
      </c>
      <c r="I77" s="6"/>
      <c r="J77" s="28">
        <f>'Week 6'!Q101</f>
        <v>99</v>
      </c>
      <c r="K77" s="1" t="s">
        <v>53</v>
      </c>
      <c r="O77" s="25"/>
      <c r="P77" s="25"/>
      <c r="Q77" s="21">
        <f>INT(AVERAGE('Week 1'!C29:E29,'Week 2'!L5:N5,'Week 3'!C77:E77,'Week 4'!L29:N29,'Week 5'!L53:N53,'Week 6'!L101:N101,L77:N77))</f>
        <v>99</v>
      </c>
    </row>
    <row r="78" spans="1:17">
      <c r="A78" s="28">
        <f>'Week 6'!Q30</f>
        <v>106</v>
      </c>
      <c r="B78" t="s">
        <v>45</v>
      </c>
      <c r="C78" s="20">
        <v>109</v>
      </c>
      <c r="D78" s="20">
        <v>137</v>
      </c>
      <c r="E78" s="20">
        <v>165</v>
      </c>
      <c r="F78" s="20">
        <f t="shared" ref="F78:F79" si="35">SUM(C78:E78)</f>
        <v>411</v>
      </c>
      <c r="G78" s="25">
        <f>INT(AVERAGE(C78:E78))</f>
        <v>137</v>
      </c>
      <c r="H78" s="21">
        <f>INT(AVERAGE('Week 1'!L102:N102,'Week 2'!L78:N78,'Week 3'!C54:E54,'Week 4'!C102:E102,'Week 5'!C6:E6,'Week 6'!L30:N30,C78:E78))</f>
        <v>110</v>
      </c>
      <c r="I78" s="6"/>
      <c r="J78" s="28">
        <f>'Week 6'!Q102</f>
        <v>105</v>
      </c>
      <c r="K78" s="1" t="s">
        <v>54</v>
      </c>
      <c r="O78" s="25"/>
      <c r="P78" s="25"/>
      <c r="Q78" s="21">
        <f>INT(AVERAGE('Week 1'!C30:E30,'Week 2'!L6:N6,'Week 3'!C78:E78,'Week 4'!L30:N30,'Week 5'!L54:N54,'Week 6'!L102:N102,L78:N78))</f>
        <v>105</v>
      </c>
    </row>
    <row r="79" spans="1:17">
      <c r="A79" s="28">
        <f>'Week 6'!Q31</f>
        <v>112</v>
      </c>
      <c r="B79" s="9" t="s">
        <v>46</v>
      </c>
      <c r="C79" s="51">
        <v>89</v>
      </c>
      <c r="D79" s="51">
        <v>121</v>
      </c>
      <c r="E79" s="51">
        <v>143</v>
      </c>
      <c r="F79" s="20">
        <f t="shared" si="35"/>
        <v>353</v>
      </c>
      <c r="G79" s="25">
        <f>INT(AVERAGE(C79:E79))</f>
        <v>117</v>
      </c>
      <c r="H79" s="21">
        <f>INT(AVERAGE('Week 1'!L103:N103,'Week 2'!L79:N79,'Week 3'!C55:E55,'Week 4'!C103:E103,'Week 5'!C7:E7,'Week 6'!L31:N31,C79:E79))</f>
        <v>113</v>
      </c>
      <c r="I79" s="6"/>
      <c r="J79" s="28">
        <f>'Week 6'!Q103</f>
        <v>167</v>
      </c>
      <c r="K79" s="42" t="s">
        <v>55</v>
      </c>
      <c r="L79" s="6">
        <v>122</v>
      </c>
      <c r="M79" s="6">
        <v>150</v>
      </c>
      <c r="N79" s="6">
        <v>150</v>
      </c>
      <c r="O79" s="25">
        <f t="shared" ref="O79" si="36">SUM(L79:N79)</f>
        <v>422</v>
      </c>
      <c r="P79" s="25">
        <f t="shared" ref="P79" si="37">INT(AVERAGE(L79:N79))</f>
        <v>140</v>
      </c>
      <c r="Q79" s="21">
        <f>INT(AVERAGE('Week 1'!C31:E31,'Week 2'!L7:N7,'Week 3'!C79:E79,'Week 4'!L31:N31,'Week 5'!L55:N55,'Week 6'!L103:N103,L79:N79))</f>
        <v>163</v>
      </c>
    </row>
    <row r="80" spans="1:17">
      <c r="A80" s="28"/>
      <c r="B80" s="9"/>
      <c r="C80" s="20"/>
      <c r="D80" s="20"/>
      <c r="E80" s="20"/>
      <c r="F80" s="20"/>
      <c r="G80" s="25"/>
      <c r="H80" s="21"/>
      <c r="I80" s="6"/>
      <c r="J80" s="28">
        <f>'Week 3'!H32</f>
        <v>114</v>
      </c>
      <c r="K80" s="62" t="s">
        <v>94</v>
      </c>
      <c r="L80" s="6">
        <v>90</v>
      </c>
      <c r="M80" s="6">
        <v>96</v>
      </c>
      <c r="N80" s="6">
        <v>140</v>
      </c>
      <c r="O80" s="25">
        <f t="shared" ref="O80:O81" si="38">SUM(L80:N80)</f>
        <v>326</v>
      </c>
      <c r="P80" s="25">
        <f t="shared" ref="P80:P81" si="39">INT(AVERAGE(L80:N80))</f>
        <v>108</v>
      </c>
      <c r="Q80" s="21">
        <f>INT(AVERAGE('Week 3'!C32:E32,L80:N80))</f>
        <v>111</v>
      </c>
    </row>
    <row r="81" spans="1:17">
      <c r="A81" s="18"/>
      <c r="B81" s="9"/>
      <c r="C81" s="20"/>
      <c r="D81" s="20"/>
      <c r="E81" s="20"/>
      <c r="F81" s="20"/>
      <c r="G81" s="25"/>
      <c r="H81" s="21"/>
      <c r="J81" s="18"/>
      <c r="K81" s="9" t="s">
        <v>111</v>
      </c>
      <c r="L81" s="20">
        <v>95</v>
      </c>
      <c r="M81" s="20">
        <v>95</v>
      </c>
      <c r="N81" s="20">
        <v>95</v>
      </c>
      <c r="O81" s="25">
        <f t="shared" si="38"/>
        <v>285</v>
      </c>
      <c r="P81" s="25">
        <f t="shared" si="39"/>
        <v>95</v>
      </c>
      <c r="Q81" s="21"/>
    </row>
    <row r="82" spans="1:17">
      <c r="A82" s="23"/>
      <c r="B82" s="19"/>
      <c r="C82" s="20"/>
      <c r="D82" s="20"/>
      <c r="E82" s="20"/>
      <c r="F82" s="20"/>
      <c r="G82" s="20"/>
      <c r="H82" s="21"/>
      <c r="J82" s="18"/>
      <c r="L82" s="6"/>
      <c r="M82" s="6"/>
      <c r="N82" s="6"/>
      <c r="O82" s="20"/>
      <c r="P82" s="25"/>
      <c r="Q82" s="21"/>
    </row>
    <row r="83" spans="1:17">
      <c r="A83" s="23"/>
      <c r="B83" s="24" t="s">
        <v>17</v>
      </c>
      <c r="C83" s="25">
        <f>SUM(C77:C81)</f>
        <v>267</v>
      </c>
      <c r="D83" s="25">
        <f>SUM(D77:D81)</f>
        <v>318</v>
      </c>
      <c r="E83" s="25">
        <f>SUM(E77:E81)</f>
        <v>384</v>
      </c>
      <c r="F83" s="25">
        <f>SUM(F77:F81)</f>
        <v>969</v>
      </c>
      <c r="G83" s="25"/>
      <c r="H83" s="26"/>
      <c r="J83" s="23"/>
      <c r="K83" s="24" t="s">
        <v>17</v>
      </c>
      <c r="L83" s="25">
        <f t="shared" ref="L83:M83" si="40">SUM(L77:L81)</f>
        <v>307</v>
      </c>
      <c r="M83" s="25">
        <f t="shared" si="40"/>
        <v>341</v>
      </c>
      <c r="N83" s="25">
        <f>SUM(N77:N81)</f>
        <v>385</v>
      </c>
      <c r="O83" s="25">
        <f>SUM(O77:O81)</f>
        <v>1033</v>
      </c>
      <c r="P83" s="25"/>
      <c r="Q83" s="26"/>
    </row>
    <row r="84" spans="1:17">
      <c r="A84" s="23"/>
      <c r="B84" s="19"/>
      <c r="C84" s="25"/>
      <c r="D84" s="25"/>
      <c r="E84" s="25"/>
      <c r="F84" s="25"/>
      <c r="G84" s="25"/>
      <c r="H84" s="21"/>
      <c r="J84" s="23"/>
      <c r="K84" s="19"/>
      <c r="L84" s="25"/>
      <c r="M84" s="25"/>
      <c r="N84" s="25"/>
      <c r="O84" s="25"/>
      <c r="P84" s="25"/>
      <c r="Q84" s="21"/>
    </row>
    <row r="85" spans="1:17">
      <c r="A85" s="23"/>
      <c r="B85" s="19"/>
      <c r="C85" s="20"/>
      <c r="D85" s="20"/>
      <c r="E85" s="20"/>
      <c r="F85" s="20"/>
      <c r="G85" s="20"/>
      <c r="H85" s="52"/>
      <c r="J85" s="23"/>
      <c r="K85" s="19"/>
      <c r="L85" s="20"/>
      <c r="M85" s="20"/>
      <c r="N85" s="20"/>
      <c r="O85" s="20"/>
      <c r="P85" s="20"/>
      <c r="Q85" s="52"/>
    </row>
    <row r="86" spans="1:17" ht="25.5">
      <c r="A86" s="16" t="s">
        <v>16</v>
      </c>
      <c r="B86" s="14" t="s">
        <v>22</v>
      </c>
      <c r="C86" s="13" t="s">
        <v>1</v>
      </c>
      <c r="D86" s="13" t="s">
        <v>2</v>
      </c>
      <c r="E86" s="13" t="s">
        <v>3</v>
      </c>
      <c r="F86" s="13" t="s">
        <v>33</v>
      </c>
      <c r="G86" s="13" t="s">
        <v>18</v>
      </c>
      <c r="H86" s="50"/>
      <c r="I86" s="2"/>
      <c r="J86" s="16" t="s">
        <v>16</v>
      </c>
      <c r="K86" s="14" t="s">
        <v>22</v>
      </c>
      <c r="L86" s="13" t="s">
        <v>1</v>
      </c>
      <c r="M86" s="13" t="s">
        <v>2</v>
      </c>
      <c r="N86" s="13" t="s">
        <v>3</v>
      </c>
      <c r="O86" s="13" t="s">
        <v>33</v>
      </c>
      <c r="P86" s="13" t="s">
        <v>18</v>
      </c>
      <c r="Q86" s="50"/>
    </row>
    <row r="87" spans="1:17">
      <c r="A87" s="28">
        <f>IF(A77&gt;=200, "0", 200-A77)</f>
        <v>129</v>
      </c>
      <c r="B87" s="42" t="s">
        <v>44</v>
      </c>
      <c r="C87" s="25">
        <f t="shared" ref="C87:E88" si="41">$A87+C77</f>
        <v>198</v>
      </c>
      <c r="D87" s="25">
        <f t="shared" si="41"/>
        <v>189</v>
      </c>
      <c r="E87" s="25">
        <f t="shared" si="41"/>
        <v>205</v>
      </c>
      <c r="F87" s="25">
        <f>SUM(C87:E87)</f>
        <v>592</v>
      </c>
      <c r="G87" s="25">
        <f>IF(H77&gt;=200, "0", 200-H77)</f>
        <v>129</v>
      </c>
      <c r="H87" s="52"/>
      <c r="J87" s="28">
        <f>IF(J80&gt;=200, "0", 200-J80)</f>
        <v>86</v>
      </c>
      <c r="K87" s="62" t="s">
        <v>94</v>
      </c>
      <c r="L87" s="25">
        <f t="shared" ref="L87:N88" si="42">$J87+L80</f>
        <v>176</v>
      </c>
      <c r="M87" s="25">
        <f t="shared" si="42"/>
        <v>182</v>
      </c>
      <c r="N87" s="25">
        <f t="shared" si="42"/>
        <v>226</v>
      </c>
      <c r="O87" s="25">
        <f>SUM(L87:N87)</f>
        <v>584</v>
      </c>
      <c r="P87" s="25">
        <f>IF(Q80&gt;=200, "0", 200-Q80)</f>
        <v>89</v>
      </c>
      <c r="Q87" s="43"/>
    </row>
    <row r="88" spans="1:17">
      <c r="A88" s="28">
        <f>IF(A78&gt;=200, "0", 200-A78)</f>
        <v>94</v>
      </c>
      <c r="B88" t="s">
        <v>45</v>
      </c>
      <c r="C88" s="25">
        <f t="shared" si="41"/>
        <v>203</v>
      </c>
      <c r="D88" s="25">
        <f t="shared" si="41"/>
        <v>231</v>
      </c>
      <c r="E88" s="25">
        <f t="shared" si="41"/>
        <v>259</v>
      </c>
      <c r="F88" s="25">
        <f t="shared" ref="F88" si="43">SUM(C88:E88)</f>
        <v>693</v>
      </c>
      <c r="G88" s="25">
        <f>IF(H78&gt;=200, "0", 200-H78)</f>
        <v>90</v>
      </c>
      <c r="H88" s="52"/>
      <c r="J88" s="28">
        <f>IF(J78&gt;=200, "0", 200-J78)</f>
        <v>95</v>
      </c>
      <c r="K88" s="9" t="s">
        <v>111</v>
      </c>
      <c r="L88" s="25">
        <f t="shared" si="42"/>
        <v>190</v>
      </c>
      <c r="M88" s="25">
        <f t="shared" si="42"/>
        <v>190</v>
      </c>
      <c r="N88" s="25">
        <f t="shared" si="42"/>
        <v>190</v>
      </c>
      <c r="O88" s="25">
        <f>SUM(L88:N88)</f>
        <v>570</v>
      </c>
      <c r="P88" s="25">
        <f>IF(Q78&gt;=200, "0", 200-Q78)</f>
        <v>95</v>
      </c>
      <c r="Q88" s="43"/>
    </row>
    <row r="89" spans="1:17">
      <c r="A89" s="28">
        <f>IF(A79&gt;=200, "0", 200-A79)</f>
        <v>88</v>
      </c>
      <c r="B89" s="9" t="s">
        <v>46</v>
      </c>
      <c r="C89" s="25">
        <f>$A89+C79</f>
        <v>177</v>
      </c>
      <c r="D89" s="25">
        <f t="shared" ref="D89:E89" si="44">$A89+D79</f>
        <v>209</v>
      </c>
      <c r="E89" s="25">
        <f t="shared" si="44"/>
        <v>231</v>
      </c>
      <c r="F89" s="25">
        <f>SUM(C89:E89)</f>
        <v>617</v>
      </c>
      <c r="G89" s="25">
        <f>IF(H79&gt;=200, "0", 200-H79)</f>
        <v>87</v>
      </c>
      <c r="H89" s="52"/>
      <c r="J89" s="28">
        <f>IF(J79&gt;=200, "0", 200-J79)</f>
        <v>33</v>
      </c>
      <c r="K89" s="42" t="s">
        <v>55</v>
      </c>
      <c r="L89" s="25">
        <f t="shared" ref="L89:N89" si="45">$J89+L79</f>
        <v>155</v>
      </c>
      <c r="M89" s="25">
        <f t="shared" si="45"/>
        <v>183</v>
      </c>
      <c r="N89" s="25">
        <f t="shared" si="45"/>
        <v>183</v>
      </c>
      <c r="O89" s="25">
        <f>SUM(L89:N89)</f>
        <v>521</v>
      </c>
      <c r="P89" s="25">
        <f>IF(Q79&gt;=200, "0", 200-Q79)</f>
        <v>37</v>
      </c>
      <c r="Q89" s="43"/>
    </row>
    <row r="90" spans="1:17">
      <c r="A90" s="28"/>
      <c r="B90" s="19"/>
      <c r="C90" s="25"/>
      <c r="D90" s="25"/>
      <c r="E90" s="25"/>
      <c r="F90" s="25"/>
      <c r="G90" s="25"/>
      <c r="H90" s="52"/>
      <c r="J90" s="28"/>
      <c r="L90" s="25"/>
      <c r="M90" s="25"/>
      <c r="N90" s="25"/>
      <c r="O90" s="25"/>
      <c r="P90" s="25"/>
      <c r="Q90" s="43"/>
    </row>
    <row r="91" spans="1:17">
      <c r="A91" s="23"/>
      <c r="B91" s="19"/>
      <c r="C91" s="20"/>
      <c r="D91" s="20"/>
      <c r="E91" s="20"/>
      <c r="F91" s="20"/>
      <c r="G91" s="20"/>
      <c r="H91" s="52"/>
      <c r="J91" s="23"/>
      <c r="K91" s="19"/>
      <c r="L91" s="20"/>
      <c r="M91" s="20"/>
      <c r="N91" s="20"/>
      <c r="O91" s="20"/>
      <c r="P91" s="20"/>
      <c r="Q91" s="52"/>
    </row>
    <row r="92" spans="1:17">
      <c r="A92" s="23"/>
      <c r="B92" s="29" t="s">
        <v>19</v>
      </c>
      <c r="C92" s="61">
        <f>SUM(C87:C91)</f>
        <v>578</v>
      </c>
      <c r="D92" s="61">
        <f t="shared" ref="D92:E92" si="46">SUM(D87:D91)</f>
        <v>629</v>
      </c>
      <c r="E92" s="61">
        <f t="shared" si="46"/>
        <v>695</v>
      </c>
      <c r="F92" s="61">
        <f>SUM(F87:F91)</f>
        <v>1902</v>
      </c>
      <c r="G92" s="25"/>
      <c r="H92" s="52"/>
      <c r="J92" s="23"/>
      <c r="K92" s="29" t="s">
        <v>19</v>
      </c>
      <c r="L92" s="25">
        <f>SUM(L87:L91)</f>
        <v>521</v>
      </c>
      <c r="M92" s="25">
        <f>SUM(M87:M91)</f>
        <v>555</v>
      </c>
      <c r="N92" s="25">
        <f>SUM(N87:N91)</f>
        <v>599</v>
      </c>
      <c r="O92" s="25">
        <f>SUM(O87:O91)</f>
        <v>1675</v>
      </c>
      <c r="P92" s="25"/>
      <c r="Q92" s="52"/>
    </row>
    <row r="93" spans="1:17">
      <c r="A93" s="23"/>
      <c r="B93" s="19"/>
      <c r="C93" s="20" t="str">
        <f>IF(C92&gt;L92,"Won", IF(C92&lt;L92,"Lost","Tied"))</f>
        <v>Won</v>
      </c>
      <c r="D93" s="20" t="str">
        <f>IF(D92&gt;M92,"Won", IF(D92&lt;M92,"Lost","Tied"))</f>
        <v>Won</v>
      </c>
      <c r="E93" s="20" t="str">
        <f>IF(E92&gt;N92,"Won", IF(E92&lt;N92,"Lost","Tied"))</f>
        <v>Won</v>
      </c>
      <c r="F93" s="20" t="str">
        <f>IF(F92&gt;O92,"Won", IF(F92&lt;O92,"Lost","Tied"))</f>
        <v>Won</v>
      </c>
      <c r="G93" s="20"/>
      <c r="H93" s="26"/>
      <c r="J93" s="23"/>
      <c r="K93" s="19"/>
      <c r="L93" s="20" t="str">
        <f>IF(L92&gt;C92,"Won", IF(L92&lt;C92,"Lost","Tied"))</f>
        <v>Lost</v>
      </c>
      <c r="M93" s="20" t="str">
        <f>IF(M92&gt;D92,"Won", IF(M92&lt;D92,"Lost","Tied"))</f>
        <v>Lost</v>
      </c>
      <c r="N93" s="20" t="str">
        <f>IF(N92&gt;E92,"Won", IF(N92&lt;E92,"Lost","Tied"))</f>
        <v>Lost</v>
      </c>
      <c r="O93" s="20" t="str">
        <f>IF(O92&gt;F92,"Won", IF(O92&lt;F92,"Lost","Tied"))</f>
        <v>Lost</v>
      </c>
      <c r="P93" s="20"/>
      <c r="Q93" s="26"/>
    </row>
    <row r="94" spans="1:17">
      <c r="A94" s="23"/>
      <c r="B94" s="24" t="s">
        <v>20</v>
      </c>
      <c r="C94" s="30">
        <f>SUM((IF(C93="Won", "1", IF(C93="Tied", "0.5","0"))), (IF(D93="Won", "1", IF(D93="Tied", "0.5","0"))), (IF(E93="Won", "1", IF(E93="Tied", "0.5","0"))), (IF(F93="Won", "1", IF(F93="Tied", "0.5","0"))))</f>
        <v>4</v>
      </c>
      <c r="D94" s="20"/>
      <c r="E94" s="20"/>
      <c r="F94" s="20"/>
      <c r="G94" s="20"/>
      <c r="H94" s="52"/>
      <c r="J94" s="23"/>
      <c r="K94" s="24" t="s">
        <v>20</v>
      </c>
      <c r="L94" s="30">
        <f>SUM((IF(L93="Won", "1", IF(L93="Tied", "0.5","0"))), (IF(M93="Won", "1", IF(M93="Tied", "0.5","0"))), (IF(N93="Won", "1", IF(N93="Tied", "0.5","0"))), (IF(O93="Won", "1", IF(O93="Tied", "0.5","0"))))</f>
        <v>0</v>
      </c>
      <c r="M94" s="20"/>
      <c r="N94" s="20"/>
      <c r="O94" s="20"/>
      <c r="P94" s="20"/>
      <c r="Q94" s="52"/>
    </row>
    <row r="95" spans="1:17">
      <c r="A95" s="23"/>
      <c r="B95" s="19"/>
      <c r="C95" s="20"/>
      <c r="D95" s="20"/>
      <c r="E95" s="20"/>
      <c r="F95" s="20"/>
      <c r="G95" s="20"/>
      <c r="H95" s="52"/>
      <c r="J95" s="23"/>
      <c r="K95" s="19"/>
      <c r="L95" s="20"/>
      <c r="M95" s="20"/>
      <c r="N95" s="20"/>
      <c r="O95" s="20"/>
      <c r="P95" s="20"/>
      <c r="Q95" s="52"/>
    </row>
    <row r="96" spans="1:17" ht="13.5" thickBot="1">
      <c r="A96" s="31"/>
      <c r="B96" s="32" t="s">
        <v>21</v>
      </c>
      <c r="C96" s="33">
        <f>'Week 6'!L48+C94</f>
        <v>17</v>
      </c>
      <c r="D96" s="34"/>
      <c r="E96" s="35"/>
      <c r="F96" s="35"/>
      <c r="G96" s="35"/>
      <c r="H96" s="36"/>
      <c r="J96" s="31"/>
      <c r="K96" s="32" t="s">
        <v>21</v>
      </c>
      <c r="L96" s="33">
        <f>'Week 6'!L120+L94</f>
        <v>11</v>
      </c>
      <c r="M96" s="34"/>
      <c r="N96" s="35"/>
      <c r="O96" s="35"/>
      <c r="P96" s="35"/>
      <c r="Q96" s="36"/>
    </row>
    <row r="97" spans="1:17">
      <c r="A97" s="19"/>
      <c r="B97" s="39"/>
      <c r="C97" s="30"/>
      <c r="D97" s="40"/>
      <c r="E97" s="20"/>
      <c r="F97" s="20"/>
      <c r="G97" s="20"/>
      <c r="H97" s="20"/>
      <c r="J97" s="19"/>
      <c r="K97" s="39"/>
      <c r="L97" s="30"/>
      <c r="M97" s="40"/>
      <c r="N97" s="20"/>
      <c r="O97" s="20"/>
      <c r="P97" s="20"/>
      <c r="Q97" s="20"/>
    </row>
    <row r="98" spans="1:17" ht="13.5" thickBot="1"/>
    <row r="99" spans="1:17" ht="18">
      <c r="A99" s="73" t="s">
        <v>66</v>
      </c>
      <c r="B99" s="74"/>
      <c r="C99" s="72"/>
      <c r="D99" s="72"/>
      <c r="E99" s="71" t="s">
        <v>71</v>
      </c>
      <c r="F99" s="72"/>
      <c r="G99" s="37" t="s">
        <v>85</v>
      </c>
      <c r="H99" s="15"/>
      <c r="I99" s="4"/>
      <c r="J99" s="73" t="s">
        <v>78</v>
      </c>
      <c r="K99" s="76"/>
      <c r="L99" s="71"/>
      <c r="M99" s="72"/>
      <c r="N99" s="71" t="s">
        <v>72</v>
      </c>
      <c r="O99" s="72"/>
      <c r="P99" s="46" t="s">
        <v>15</v>
      </c>
      <c r="Q99" s="15"/>
    </row>
    <row r="100" spans="1:17" ht="25.5">
      <c r="A100" s="41" t="s">
        <v>23</v>
      </c>
      <c r="B100" s="14" t="s">
        <v>22</v>
      </c>
      <c r="C100" s="13" t="s">
        <v>1</v>
      </c>
      <c r="D100" s="13" t="s">
        <v>2</v>
      </c>
      <c r="E100" s="13" t="s">
        <v>3</v>
      </c>
      <c r="F100" s="13" t="s">
        <v>32</v>
      </c>
      <c r="G100" s="13" t="s">
        <v>25</v>
      </c>
      <c r="H100" s="17" t="s">
        <v>24</v>
      </c>
      <c r="I100" s="5"/>
      <c r="J100" s="41" t="s">
        <v>23</v>
      </c>
      <c r="K100" s="14" t="s">
        <v>22</v>
      </c>
      <c r="L100" s="13" t="s">
        <v>1</v>
      </c>
      <c r="M100" s="13" t="s">
        <v>2</v>
      </c>
      <c r="N100" s="13" t="s">
        <v>3</v>
      </c>
      <c r="O100" s="13" t="s">
        <v>32</v>
      </c>
      <c r="P100" s="13" t="s">
        <v>25</v>
      </c>
      <c r="Q100" s="17" t="s">
        <v>24</v>
      </c>
    </row>
    <row r="101" spans="1:17">
      <c r="A101" s="28">
        <f>'Week 6'!Q53</f>
        <v>118</v>
      </c>
      <c r="B101" s="54" t="s">
        <v>61</v>
      </c>
      <c r="C101" s="6">
        <v>142</v>
      </c>
      <c r="D101" s="6">
        <v>157</v>
      </c>
      <c r="E101" s="6">
        <v>149</v>
      </c>
      <c r="F101" s="25">
        <f>SUM(C101:E101)</f>
        <v>448</v>
      </c>
      <c r="G101" s="25">
        <f>INT(AVERAGE(C101:E101))</f>
        <v>149</v>
      </c>
      <c r="H101" s="56">
        <f>INT(AVERAGE('Week 1'!L5:N5,'Week 2'!C53:E53,'Week 3'!L77:N77,'Week 4'!L101:N101,'Week 5'!L29:N29,'Week 6'!L53:N53,C101:E101))</f>
        <v>122</v>
      </c>
      <c r="I101" s="6"/>
      <c r="J101" s="28">
        <f>'Week 6'!Q5</f>
        <v>126</v>
      </c>
      <c r="K101" s="1" t="s">
        <v>48</v>
      </c>
      <c r="L101" s="20"/>
      <c r="M101" s="20"/>
      <c r="N101" s="20"/>
      <c r="O101" s="20"/>
      <c r="P101" s="25"/>
      <c r="Q101" s="21">
        <f>INT(AVERAGE('Week 1'!L77:N77,'Week 2'!C101:E101,'Week 3'!L29:N29,'Week 4'!C77:E77,'Week 5'!C53:E53,'Week 6'!L5:N5,L101:N101))</f>
        <v>126</v>
      </c>
    </row>
    <row r="102" spans="1:17">
      <c r="A102" s="28">
        <f>'Week 6'!Q54</f>
        <v>116</v>
      </c>
      <c r="B102" s="54" t="s">
        <v>68</v>
      </c>
      <c r="C102" s="20">
        <v>108</v>
      </c>
      <c r="D102" s="20">
        <v>136</v>
      </c>
      <c r="E102" s="20">
        <v>116</v>
      </c>
      <c r="F102" s="25">
        <f t="shared" ref="F102:F103" si="47">SUM(C102:E102)</f>
        <v>360</v>
      </c>
      <c r="G102" s="25">
        <f>INT(AVERAGE(C102:E102))</f>
        <v>120</v>
      </c>
      <c r="H102" s="56">
        <f>INT(AVERAGE('Week 1'!L6:N6,'Week 2'!C54:E54,'Week 3'!L78:N78,'Week 4'!L102:N102,'Week 5'!L30:N30,'Week 6'!L54:N54,C102:E102))</f>
        <v>117</v>
      </c>
      <c r="I102" s="6"/>
      <c r="J102" s="28">
        <f>'Week 6'!Q6</f>
        <v>132</v>
      </c>
      <c r="K102" s="9" t="s">
        <v>81</v>
      </c>
      <c r="L102" s="20">
        <v>143</v>
      </c>
      <c r="M102" s="20">
        <v>177</v>
      </c>
      <c r="N102" s="20">
        <v>154</v>
      </c>
      <c r="O102" s="20">
        <f t="shared" ref="O102:O104" si="48">SUM(L102:N102)</f>
        <v>474</v>
      </c>
      <c r="P102" s="25">
        <f t="shared" ref="P102:P103" si="49">INT(AVERAGE(L102:N102))</f>
        <v>158</v>
      </c>
      <c r="Q102" s="21">
        <f>INT(AVERAGE('Week 1'!L78:N78,'Week 2'!C102:E102,'Week 3'!L30:N30,'Week 4'!C78:E78,'Week 5'!C54:E54,'Week 6'!L6:N6,L102:N102))</f>
        <v>138</v>
      </c>
    </row>
    <row r="103" spans="1:17">
      <c r="A103" s="28">
        <f>'Week 6'!Q55</f>
        <v>121</v>
      </c>
      <c r="B103" s="54" t="s">
        <v>62</v>
      </c>
      <c r="C103" s="51">
        <v>106</v>
      </c>
      <c r="D103" s="51">
        <v>109</v>
      </c>
      <c r="E103" s="51">
        <v>137</v>
      </c>
      <c r="F103" s="25">
        <f t="shared" si="47"/>
        <v>352</v>
      </c>
      <c r="G103" s="25">
        <f>INT(AVERAGE(C103:E103))</f>
        <v>117</v>
      </c>
      <c r="H103" s="56">
        <f>INT(AVERAGE('Week 1'!L7:N7,'Week 2'!C55:E55,'Week 3'!L79:N79,'Week 4'!L103:N103,'Week 5'!L31:N31,'Week 6'!L55:N55,C103:E103))</f>
        <v>120</v>
      </c>
      <c r="I103" s="6"/>
      <c r="J103" s="28">
        <f>'Week 6'!Q7</f>
        <v>167</v>
      </c>
      <c r="K103" s="9" t="s">
        <v>50</v>
      </c>
      <c r="L103" s="20">
        <v>212</v>
      </c>
      <c r="M103" s="20">
        <v>145</v>
      </c>
      <c r="N103" s="20">
        <v>179</v>
      </c>
      <c r="O103" s="20">
        <f t="shared" si="48"/>
        <v>536</v>
      </c>
      <c r="P103" s="25">
        <f t="shared" si="49"/>
        <v>178</v>
      </c>
      <c r="Q103" s="21">
        <f>INT(AVERAGE('Week 1'!L79:N79,'Week 2'!C103:E103,'Week 3'!L31:N31,'Week 4'!C79:E79,'Week 5'!C55:E55,'Week 6'!L7:N7,L103:N103))</f>
        <v>169</v>
      </c>
    </row>
    <row r="104" spans="1:17">
      <c r="A104" s="28"/>
      <c r="B104" s="9"/>
      <c r="C104" s="6"/>
      <c r="D104" s="6"/>
      <c r="E104" s="6"/>
      <c r="F104" s="25"/>
      <c r="G104" s="25"/>
      <c r="H104" s="56"/>
      <c r="I104" s="6"/>
      <c r="J104" s="28"/>
      <c r="K104" s="9" t="s">
        <v>117</v>
      </c>
      <c r="L104" s="51">
        <v>116</v>
      </c>
      <c r="M104" s="20">
        <v>116</v>
      </c>
      <c r="N104" s="20">
        <v>116</v>
      </c>
      <c r="O104" s="20">
        <f t="shared" si="48"/>
        <v>348</v>
      </c>
      <c r="P104" s="25"/>
      <c r="Q104" s="21"/>
    </row>
    <row r="105" spans="1:17">
      <c r="A105" s="18"/>
      <c r="C105" s="6"/>
      <c r="D105" s="6"/>
      <c r="E105" s="6"/>
      <c r="F105" s="20"/>
      <c r="G105" s="25"/>
      <c r="H105" s="21"/>
      <c r="J105" s="18"/>
      <c r="K105" s="9"/>
      <c r="L105" s="25"/>
      <c r="M105" s="51"/>
      <c r="N105" s="51"/>
      <c r="O105" s="25"/>
      <c r="P105" s="25"/>
      <c r="Q105" s="21"/>
    </row>
    <row r="106" spans="1:17">
      <c r="A106" s="18"/>
      <c r="C106" s="6"/>
      <c r="D106" s="6"/>
      <c r="E106" s="6"/>
      <c r="F106" s="20"/>
      <c r="G106" s="25"/>
      <c r="H106" s="21"/>
      <c r="J106" s="18"/>
      <c r="K106" s="1"/>
      <c r="L106" s="20"/>
      <c r="M106" s="20"/>
      <c r="N106" s="20"/>
      <c r="O106" s="20"/>
      <c r="P106" s="20"/>
      <c r="Q106" s="21"/>
    </row>
    <row r="107" spans="1:17">
      <c r="A107" s="23"/>
      <c r="B107" s="24" t="s">
        <v>17</v>
      </c>
      <c r="C107" s="25">
        <f>SUM(C101:C105)</f>
        <v>356</v>
      </c>
      <c r="D107" s="25">
        <f t="shared" ref="D107:E107" si="50">SUM(D101:D105)</f>
        <v>402</v>
      </c>
      <c r="E107" s="25">
        <f t="shared" si="50"/>
        <v>402</v>
      </c>
      <c r="F107" s="25">
        <f>SUM(F101:F105)</f>
        <v>1160</v>
      </c>
      <c r="G107" s="25"/>
      <c r="H107" s="26"/>
      <c r="J107" s="23"/>
      <c r="K107" s="24" t="s">
        <v>17</v>
      </c>
      <c r="L107" s="25">
        <f>SUM(L101:L105)</f>
        <v>471</v>
      </c>
      <c r="M107" s="25">
        <f>SUM(M101:M105)</f>
        <v>438</v>
      </c>
      <c r="N107" s="25">
        <f>SUM(N101:N105)</f>
        <v>449</v>
      </c>
      <c r="O107" s="25">
        <f>SUM(O101:O105)</f>
        <v>1358</v>
      </c>
      <c r="P107" s="25"/>
      <c r="Q107" s="26"/>
    </row>
    <row r="108" spans="1:17">
      <c r="A108" s="23"/>
      <c r="B108" s="19"/>
      <c r="C108" s="25"/>
      <c r="D108" s="25"/>
      <c r="E108" s="25"/>
      <c r="F108" s="25"/>
      <c r="G108" s="25"/>
      <c r="H108" s="21"/>
      <c r="J108" s="23"/>
      <c r="K108" s="19"/>
      <c r="L108" s="25"/>
      <c r="M108" s="25"/>
      <c r="N108" s="25"/>
      <c r="O108" s="25"/>
      <c r="P108" s="25"/>
      <c r="Q108" s="21"/>
    </row>
    <row r="109" spans="1:17">
      <c r="A109" s="23"/>
      <c r="B109" s="19"/>
      <c r="C109" s="20"/>
      <c r="D109" s="20"/>
      <c r="E109" s="20"/>
      <c r="F109" s="20"/>
      <c r="G109" s="20"/>
      <c r="H109" s="52"/>
      <c r="J109" s="23"/>
      <c r="K109" s="19"/>
      <c r="L109" s="20"/>
      <c r="M109" s="20"/>
      <c r="N109" s="20"/>
      <c r="O109" s="20"/>
      <c r="P109" s="20"/>
      <c r="Q109" s="52"/>
    </row>
    <row r="110" spans="1:17" ht="25.5">
      <c r="A110" s="16" t="s">
        <v>16</v>
      </c>
      <c r="B110" s="14" t="s">
        <v>22</v>
      </c>
      <c r="C110" s="13" t="s">
        <v>1</v>
      </c>
      <c r="D110" s="13" t="s">
        <v>2</v>
      </c>
      <c r="E110" s="13" t="s">
        <v>3</v>
      </c>
      <c r="F110" s="13" t="s">
        <v>33</v>
      </c>
      <c r="G110" s="13" t="s">
        <v>18</v>
      </c>
      <c r="H110" s="50"/>
      <c r="I110" s="5"/>
      <c r="J110" s="16" t="s">
        <v>16</v>
      </c>
      <c r="K110" s="14" t="s">
        <v>22</v>
      </c>
      <c r="L110" s="13" t="s">
        <v>1</v>
      </c>
      <c r="M110" s="13" t="s">
        <v>2</v>
      </c>
      <c r="N110" s="13" t="s">
        <v>3</v>
      </c>
      <c r="O110" s="13" t="s">
        <v>33</v>
      </c>
      <c r="P110" s="13" t="s">
        <v>18</v>
      </c>
      <c r="Q110" s="50"/>
    </row>
    <row r="111" spans="1:17">
      <c r="A111" s="28">
        <f>IF(A101&gt;=200, "0", 200-A101)</f>
        <v>82</v>
      </c>
      <c r="B111" s="54" t="s">
        <v>61</v>
      </c>
      <c r="C111" s="25">
        <f t="shared" ref="C111:E113" si="51">$A111+C101</f>
        <v>224</v>
      </c>
      <c r="D111" s="25">
        <f t="shared" si="51"/>
        <v>239</v>
      </c>
      <c r="E111" s="25">
        <f t="shared" si="51"/>
        <v>231</v>
      </c>
      <c r="F111" s="25">
        <f>SUM(C111:E111)</f>
        <v>694</v>
      </c>
      <c r="G111" s="25">
        <f>IF(H101&gt;=200, "0", 200-H101)</f>
        <v>78</v>
      </c>
      <c r="H111" s="43"/>
      <c r="J111" s="28">
        <f>IF(J101&gt;=200, "0", 200-J101)</f>
        <v>74</v>
      </c>
      <c r="K111" s="9" t="s">
        <v>117</v>
      </c>
      <c r="L111" s="25">
        <f>$J111+L104</f>
        <v>190</v>
      </c>
      <c r="M111" s="25">
        <f t="shared" ref="M111:N111" si="52">$J111+M104</f>
        <v>190</v>
      </c>
      <c r="N111" s="25">
        <f t="shared" si="52"/>
        <v>190</v>
      </c>
      <c r="O111" s="25">
        <f>SUM(L111:N111)</f>
        <v>570</v>
      </c>
      <c r="P111" s="25">
        <f>IF(Q101&gt;=200, "0", 200-Q101)</f>
        <v>74</v>
      </c>
      <c r="Q111" s="52"/>
    </row>
    <row r="112" spans="1:17">
      <c r="A112" s="28">
        <f>IF(A102&gt;=200, "0", 200-A102)</f>
        <v>84</v>
      </c>
      <c r="B112" s="54" t="s">
        <v>68</v>
      </c>
      <c r="C112" s="25">
        <f t="shared" si="51"/>
        <v>192</v>
      </c>
      <c r="D112" s="25">
        <f t="shared" si="51"/>
        <v>220</v>
      </c>
      <c r="E112" s="25">
        <f t="shared" si="51"/>
        <v>200</v>
      </c>
      <c r="F112" s="25">
        <f>SUM(C112:E112)</f>
        <v>612</v>
      </c>
      <c r="G112" s="25">
        <f>IF(H102&gt;=200, "0", 200-H102)</f>
        <v>83</v>
      </c>
      <c r="H112" s="43"/>
      <c r="J112" s="28">
        <f>IF(J102&gt;=200, "0", 200-J102)</f>
        <v>68</v>
      </c>
      <c r="K112" s="9" t="s">
        <v>81</v>
      </c>
      <c r="L112" s="25">
        <f t="shared" ref="L112:N113" si="53">$J112+L102</f>
        <v>211</v>
      </c>
      <c r="M112" s="25">
        <f t="shared" si="53"/>
        <v>245</v>
      </c>
      <c r="N112" s="25">
        <f t="shared" si="53"/>
        <v>222</v>
      </c>
      <c r="O112" s="25">
        <f>SUM(L112:N112)</f>
        <v>678</v>
      </c>
      <c r="P112" s="25">
        <f>IF(Q102&gt;=200, "0", 200-Q102)</f>
        <v>62</v>
      </c>
      <c r="Q112" s="52"/>
    </row>
    <row r="113" spans="1:17">
      <c r="A113" s="28">
        <f>IF(A103&gt;=200, "0", 200-A103)</f>
        <v>79</v>
      </c>
      <c r="B113" s="54" t="s">
        <v>62</v>
      </c>
      <c r="C113" s="25">
        <f t="shared" si="51"/>
        <v>185</v>
      </c>
      <c r="D113" s="25">
        <f t="shared" si="51"/>
        <v>188</v>
      </c>
      <c r="E113" s="25">
        <f t="shared" si="51"/>
        <v>216</v>
      </c>
      <c r="F113" s="25">
        <f>SUM(C113:E113)</f>
        <v>589</v>
      </c>
      <c r="G113" s="25">
        <f>IF(H103&gt;=200, "0", 200-H103)</f>
        <v>80</v>
      </c>
      <c r="H113" s="43"/>
      <c r="J113" s="28">
        <f>IF(J103&gt;=200, "0", 200-J103)</f>
        <v>33</v>
      </c>
      <c r="K113" s="9" t="s">
        <v>50</v>
      </c>
      <c r="L113" s="25">
        <f t="shared" si="53"/>
        <v>245</v>
      </c>
      <c r="M113" s="25">
        <f t="shared" si="53"/>
        <v>178</v>
      </c>
      <c r="N113" s="25">
        <f t="shared" si="53"/>
        <v>212</v>
      </c>
      <c r="O113" s="25">
        <f>SUM(L113:N113)</f>
        <v>635</v>
      </c>
      <c r="P113" s="25">
        <f>IF(Q103&gt;=200, "0", 200-Q103)</f>
        <v>31</v>
      </c>
      <c r="Q113" s="52"/>
    </row>
    <row r="114" spans="1:17">
      <c r="A114" s="28"/>
      <c r="C114" s="25"/>
      <c r="D114" s="25"/>
      <c r="E114" s="25"/>
      <c r="F114" s="25"/>
      <c r="G114" s="25"/>
      <c r="H114" s="43"/>
      <c r="J114" s="23"/>
      <c r="L114" s="51"/>
      <c r="M114" s="51"/>
      <c r="N114" s="51"/>
      <c r="O114" s="51"/>
      <c r="P114" s="51"/>
      <c r="Q114" s="52"/>
    </row>
    <row r="115" spans="1:17">
      <c r="A115" s="23"/>
      <c r="B115" s="19"/>
      <c r="C115" s="20"/>
      <c r="D115" s="20"/>
      <c r="E115" s="20"/>
      <c r="F115" s="20"/>
      <c r="G115" s="20"/>
      <c r="H115" s="52"/>
      <c r="J115" s="23"/>
      <c r="K115" s="19"/>
      <c r="L115" s="20"/>
      <c r="M115" s="20"/>
      <c r="N115" s="20"/>
      <c r="O115" s="20"/>
      <c r="P115" s="20"/>
      <c r="Q115" s="52"/>
    </row>
    <row r="116" spans="1:17">
      <c r="A116" s="23"/>
      <c r="B116" s="29" t="s">
        <v>19</v>
      </c>
      <c r="C116" s="25">
        <f>SUM(C111:C115)</f>
        <v>601</v>
      </c>
      <c r="D116" s="25">
        <f>SUM(D111:D115)</f>
        <v>647</v>
      </c>
      <c r="E116" s="25">
        <f>SUM(E111:E115)</f>
        <v>647</v>
      </c>
      <c r="F116" s="25">
        <f>SUM(F111:F115)</f>
        <v>1895</v>
      </c>
      <c r="G116" s="25"/>
      <c r="H116" s="52"/>
      <c r="J116" s="23"/>
      <c r="K116" s="29" t="s">
        <v>19</v>
      </c>
      <c r="L116" s="25">
        <f>SUM(L111:L115)</f>
        <v>646</v>
      </c>
      <c r="M116" s="25">
        <f t="shared" ref="M116" si="54">SUM(M111:M115)</f>
        <v>613</v>
      </c>
      <c r="N116" s="25">
        <f>SUM(N111:N115)</f>
        <v>624</v>
      </c>
      <c r="O116" s="25">
        <f>SUM(O111:O115)</f>
        <v>1883</v>
      </c>
      <c r="P116" s="25"/>
      <c r="Q116" s="52"/>
    </row>
    <row r="117" spans="1:17">
      <c r="A117" s="23"/>
      <c r="B117" s="19"/>
      <c r="C117" s="20" t="str">
        <f>IF(C116&gt;L116,"Won", IF(C116&lt;L116,"Lost","Tied"))</f>
        <v>Lost</v>
      </c>
      <c r="D117" s="20" t="str">
        <f>IF(D116&gt;M116,"Won", IF(D116&lt;M116,"Lost","Tied"))</f>
        <v>Won</v>
      </c>
      <c r="E117" s="20" t="str">
        <f>IF(E116&gt;N116,"Won", IF(E116&lt;N116,"Lost","Tied"))</f>
        <v>Won</v>
      </c>
      <c r="F117" s="20" t="str">
        <f>IF(F116&gt;O116,"Won", IF(F116&lt;O116,"Lost","Tied"))</f>
        <v>Won</v>
      </c>
      <c r="G117" s="20"/>
      <c r="H117" s="26"/>
      <c r="J117" s="23"/>
      <c r="K117" s="19"/>
      <c r="L117" s="20" t="str">
        <f>IF(L116&gt;C116,"Won", IF(L116&lt;C116,"Lost","Tied"))</f>
        <v>Won</v>
      </c>
      <c r="M117" s="20" t="str">
        <f>IF(M116&gt;D116,"Won", IF(M116&lt;D116,"Lost","Tied"))</f>
        <v>Lost</v>
      </c>
      <c r="N117" s="20" t="str">
        <f>IF(N116&gt;E116,"Won", IF(N116&lt;E116,"Lost","Tied"))</f>
        <v>Lost</v>
      </c>
      <c r="O117" s="20" t="str">
        <f>IF(O116&gt;F116,"Won", IF(O116&lt;F116,"Lost","Tied"))</f>
        <v>Lost</v>
      </c>
      <c r="P117" s="20"/>
      <c r="Q117" s="26"/>
    </row>
    <row r="118" spans="1:17">
      <c r="A118" s="23"/>
      <c r="B118" s="24" t="s">
        <v>20</v>
      </c>
      <c r="C118" s="30">
        <f>SUM((IF(C117="Won", "1", IF(C117="Tied", "0.5","0"))), (IF(D117="Won", "1", IF(D117="Tied", "0.5","0"))), (IF(E117="Won", "1", IF(E117="Tied", "0.5","0"))), (IF(F117="Won", "1", IF(F117="Tied", "0.5","0"))))</f>
        <v>3</v>
      </c>
      <c r="D118" s="20"/>
      <c r="E118" s="20"/>
      <c r="F118" s="20"/>
      <c r="G118" s="20"/>
      <c r="H118" s="52"/>
      <c r="J118" s="23"/>
      <c r="K118" s="24" t="s">
        <v>20</v>
      </c>
      <c r="L118" s="30">
        <f>SUM((IF(L117="Won", "1", IF(L117="Tied", "0.5","0"))), (IF(M117="Won", "1", IF(M117="Tied", "0.5","0"))), (IF(N117="Won", "1", IF(N117="Tied", "0.5","0"))), (IF(O117="Won", "1", IF(O117="Tied", "0.5","0"))))</f>
        <v>1</v>
      </c>
      <c r="M118" s="20"/>
      <c r="N118" s="20"/>
      <c r="O118" s="20"/>
      <c r="P118" s="20"/>
      <c r="Q118" s="52"/>
    </row>
    <row r="119" spans="1:17">
      <c r="A119" s="23"/>
      <c r="B119" s="19"/>
      <c r="C119" s="20"/>
      <c r="D119" s="20"/>
      <c r="E119" s="20"/>
      <c r="F119" s="20"/>
      <c r="G119" s="20"/>
      <c r="H119" s="52"/>
      <c r="J119" s="23"/>
      <c r="K119" s="19"/>
      <c r="L119" s="20"/>
      <c r="M119" s="20"/>
      <c r="N119" s="20"/>
      <c r="O119" s="20"/>
      <c r="P119" s="20"/>
      <c r="Q119" s="52"/>
    </row>
    <row r="120" spans="1:17" ht="13.5" thickBot="1">
      <c r="A120" s="31"/>
      <c r="B120" s="32" t="s">
        <v>21</v>
      </c>
      <c r="C120" s="33">
        <f>'Week 6'!L72+C118</f>
        <v>10</v>
      </c>
      <c r="D120" s="34"/>
      <c r="E120" s="35"/>
      <c r="F120" s="35"/>
      <c r="G120" s="35"/>
      <c r="H120" s="36"/>
      <c r="I120" s="45"/>
      <c r="J120" s="31"/>
      <c r="K120" s="32" t="s">
        <v>21</v>
      </c>
      <c r="L120" s="33">
        <f>'Week 6'!L24+L118</f>
        <v>15</v>
      </c>
      <c r="M120" s="34"/>
      <c r="N120" s="35"/>
      <c r="O120" s="35"/>
      <c r="P120" s="35"/>
      <c r="Q120" s="36"/>
    </row>
  </sheetData>
  <mergeCells count="26">
    <mergeCell ref="N27:O27"/>
    <mergeCell ref="J99:K99"/>
    <mergeCell ref="A51:D51"/>
    <mergeCell ref="E51:F51"/>
    <mergeCell ref="J75:M75"/>
    <mergeCell ref="N75:O75"/>
    <mergeCell ref="L99:M99"/>
    <mergeCell ref="N99:O99"/>
    <mergeCell ref="A99:D99"/>
    <mergeCell ref="E99:F99"/>
    <mergeCell ref="L3:M3"/>
    <mergeCell ref="N3:O3"/>
    <mergeCell ref="A75:B75"/>
    <mergeCell ref="C75:D75"/>
    <mergeCell ref="E75:F75"/>
    <mergeCell ref="J51:K51"/>
    <mergeCell ref="L51:M51"/>
    <mergeCell ref="N51:O51"/>
    <mergeCell ref="A3:D3"/>
    <mergeCell ref="E3:F3"/>
    <mergeCell ref="J27:K27"/>
    <mergeCell ref="J3:K3"/>
    <mergeCell ref="A27:B27"/>
    <mergeCell ref="C27:D27"/>
    <mergeCell ref="E27:F27"/>
    <mergeCell ref="L27:M27"/>
  </mergeCells>
  <conditionalFormatting sqref="C21:G21 L21:P21 C45:G45 L45:P45 C69:G69 L69:P69 C93:G93 L93:P93 C117:G117 L117:P117">
    <cfRule type="cellIs" dxfId="26" priority="46" stopIfTrue="1" operator="equal">
      <formula>"Lost"</formula>
    </cfRule>
    <cfRule type="cellIs" dxfId="25" priority="47" stopIfTrue="1" operator="equal">
      <formula>"Won"</formula>
    </cfRule>
    <cfRule type="cellIs" dxfId="24" priority="48" stopIfTrue="1" operator="equal">
      <formula>"Tied"</formula>
    </cfRule>
  </conditionalFormatting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dimension ref="A1:R120"/>
  <sheetViews>
    <sheetView workbookViewId="0"/>
  </sheetViews>
  <sheetFormatPr defaultColWidth="8.85546875" defaultRowHeight="12.75"/>
  <cols>
    <col min="1" max="1" width="6.140625" customWidth="1"/>
    <col min="2" max="2" width="28.7109375" customWidth="1"/>
    <col min="3" max="4" width="8" style="51" customWidth="1"/>
    <col min="5" max="5" width="8" style="51" bestFit="1" customWidth="1"/>
    <col min="6" max="8" width="8" style="51" customWidth="1"/>
    <col min="9" max="9" width="4.42578125" style="51" customWidth="1"/>
    <col min="10" max="10" width="6.140625" customWidth="1"/>
    <col min="11" max="11" width="28.7109375" customWidth="1"/>
    <col min="12" max="17" width="8" customWidth="1"/>
  </cols>
  <sheetData>
    <row r="1" spans="1:18" ht="18">
      <c r="A1" s="11" t="s">
        <v>118</v>
      </c>
    </row>
    <row r="2" spans="1:18" ht="7.5" customHeight="1" thickBot="1">
      <c r="A2" s="10"/>
    </row>
    <row r="3" spans="1:18" s="3" customFormat="1" ht="18">
      <c r="A3" s="73" t="s">
        <v>77</v>
      </c>
      <c r="B3" s="74"/>
      <c r="C3" s="72"/>
      <c r="D3" s="72"/>
      <c r="E3" s="71" t="s">
        <v>34</v>
      </c>
      <c r="F3" s="72"/>
      <c r="G3" s="46" t="s">
        <v>85</v>
      </c>
      <c r="H3" s="15"/>
      <c r="J3" s="73" t="s">
        <v>73</v>
      </c>
      <c r="K3" s="74"/>
      <c r="L3" s="71"/>
      <c r="M3" s="71"/>
      <c r="N3" s="71" t="s">
        <v>35</v>
      </c>
      <c r="O3" s="71"/>
      <c r="P3" s="46" t="s">
        <v>82</v>
      </c>
      <c r="Q3" s="15"/>
    </row>
    <row r="4" spans="1:18" s="2" customFormat="1" ht="25.5">
      <c r="A4" s="41" t="s">
        <v>23</v>
      </c>
      <c r="B4" s="14" t="s">
        <v>22</v>
      </c>
      <c r="C4" s="13" t="s">
        <v>1</v>
      </c>
      <c r="D4" s="13" t="s">
        <v>2</v>
      </c>
      <c r="E4" s="13" t="s">
        <v>3</v>
      </c>
      <c r="F4" s="13" t="s">
        <v>32</v>
      </c>
      <c r="G4" s="13" t="s">
        <v>25</v>
      </c>
      <c r="H4" s="17" t="s">
        <v>24</v>
      </c>
      <c r="J4" s="41" t="s">
        <v>23</v>
      </c>
      <c r="K4" s="14" t="s">
        <v>22</v>
      </c>
      <c r="L4" s="13" t="s">
        <v>1</v>
      </c>
      <c r="M4" s="13" t="s">
        <v>2</v>
      </c>
      <c r="N4" s="13" t="s">
        <v>3</v>
      </c>
      <c r="O4" s="13" t="s">
        <v>32</v>
      </c>
      <c r="P4" s="13" t="s">
        <v>25</v>
      </c>
      <c r="Q4" s="17" t="s">
        <v>24</v>
      </c>
    </row>
    <row r="5" spans="1:18">
      <c r="A5" s="63">
        <f>'Week 7'!Q77</f>
        <v>99</v>
      </c>
      <c r="B5" s="64" t="s">
        <v>53</v>
      </c>
      <c r="C5" s="65"/>
      <c r="D5" s="65"/>
      <c r="E5" s="65"/>
      <c r="F5" s="66"/>
      <c r="G5" s="66"/>
      <c r="H5" s="67">
        <f>INT(AVERAGE('Week 1'!C29:E29,'Week 2'!L5:N5,'Week 3'!C77:E77,'Week 4'!L29:N29,'Week 5'!L53:N53,'Week 6'!L101:N101,'Week 7'!L77:O77,C5:E5))</f>
        <v>99</v>
      </c>
      <c r="I5" s="6"/>
      <c r="J5" s="28">
        <f>'Week 7'!Q29</f>
        <v>129</v>
      </c>
      <c r="K5" s="9" t="s">
        <v>0</v>
      </c>
      <c r="L5" s="20">
        <v>177</v>
      </c>
      <c r="M5" s="20">
        <v>129</v>
      </c>
      <c r="N5" s="20">
        <v>136</v>
      </c>
      <c r="O5" s="20">
        <f t="shared" ref="O5:O7" si="0">SUM(L5:N5)</f>
        <v>442</v>
      </c>
      <c r="P5" s="20">
        <f>INT(AVERAGE(L5:N5))</f>
        <v>147</v>
      </c>
      <c r="Q5" s="21">
        <f>INT(AVERAGE('Week 1'!C101:E101,'Week 2'!L53:N53,'Week 3'!C29:E29,'Week 4'!C5:E5,'Week 5'!L101:N101,'Week 6'!L77:N77,'Week 7'!L29:N29,L5:N5))</f>
        <v>132</v>
      </c>
      <c r="R5" s="6"/>
    </row>
    <row r="6" spans="1:18">
      <c r="A6" s="28">
        <f>'Week 7'!Q80</f>
        <v>111</v>
      </c>
      <c r="B6" s="62" t="s">
        <v>119</v>
      </c>
      <c r="C6" s="25">
        <v>109</v>
      </c>
      <c r="D6" s="25">
        <v>77</v>
      </c>
      <c r="E6" s="25">
        <v>167</v>
      </c>
      <c r="F6" s="25">
        <f>SUM(C6:E6)</f>
        <v>353</v>
      </c>
      <c r="G6" s="25">
        <f>INT(AVERAGE(C6:E6))</f>
        <v>117</v>
      </c>
      <c r="H6" s="21">
        <f>INT(AVERAGE('Week 3'!C32:E32,'Week 7'!L80:N80,C6:E6))</f>
        <v>113</v>
      </c>
      <c r="I6" s="6"/>
      <c r="J6" s="28">
        <f>'Week 7'!Q30</f>
        <v>134</v>
      </c>
      <c r="K6" s="9" t="s">
        <v>109</v>
      </c>
      <c r="L6" s="20">
        <v>123</v>
      </c>
      <c r="M6" s="20">
        <v>165</v>
      </c>
      <c r="N6" s="20">
        <v>142</v>
      </c>
      <c r="O6" s="20">
        <f t="shared" si="0"/>
        <v>430</v>
      </c>
      <c r="P6" s="20">
        <f t="shared" ref="P6:P7" si="1">INT(AVERAGE(L6:N6))</f>
        <v>143</v>
      </c>
      <c r="Q6" s="21">
        <f>INT(AVERAGE('Week 1'!C57:E57,'Week 2'!C80:E80,'Week 3'!L33:N33,'Week 4'!C80:E80,'Week 5'!L102:N102,'Week 6'!L78:N78,'Week 7'!L30:N30,L6:N6))</f>
        <v>135</v>
      </c>
      <c r="R6" s="6"/>
    </row>
    <row r="7" spans="1:18">
      <c r="A7" s="28">
        <f>'Week 7'!Q79</f>
        <v>163</v>
      </c>
      <c r="B7" s="55" t="s">
        <v>55</v>
      </c>
      <c r="C7" s="25"/>
      <c r="D7" s="25"/>
      <c r="E7" s="25"/>
      <c r="F7" s="25"/>
      <c r="G7" s="25"/>
      <c r="H7" s="21">
        <f>INT(AVERAGE('Week 1'!C31:E31,'Week 2'!L7:N7,'Week 3'!C79:E79,'Week 4'!L31:N31,'Week 5'!L55:N55,'Week 6'!L103:N103,'Week 7'!L79:N79,C7:E7))</f>
        <v>163</v>
      </c>
      <c r="I7" s="6"/>
      <c r="J7" s="28">
        <f>'Week 7'!Q31</f>
        <v>185</v>
      </c>
      <c r="K7" s="42" t="s">
        <v>6</v>
      </c>
      <c r="L7" s="51">
        <v>159</v>
      </c>
      <c r="M7" s="51">
        <v>210</v>
      </c>
      <c r="N7" s="51">
        <v>168</v>
      </c>
      <c r="O7" s="20">
        <f t="shared" si="0"/>
        <v>537</v>
      </c>
      <c r="P7" s="20">
        <f t="shared" si="1"/>
        <v>179</v>
      </c>
      <c r="Q7" s="21">
        <f>INT(AVERAGE('Week 1'!C103:E103,'Week 2'!L55:N55,'Week 3'!C31:E31,'Week 4'!C7:E7,'Week 5'!L103:N103,'Week 6'!L79:N79,'Week 7'!L31:N31,L7:N7))</f>
        <v>184</v>
      </c>
      <c r="R7" s="6"/>
    </row>
    <row r="8" spans="1:18">
      <c r="A8" s="23"/>
      <c r="B8" s="42" t="s">
        <v>120</v>
      </c>
      <c r="C8" s="20">
        <v>86</v>
      </c>
      <c r="D8" s="20">
        <v>111</v>
      </c>
      <c r="E8" s="20">
        <v>106</v>
      </c>
      <c r="F8" s="25">
        <f>SUM(C8:E8)</f>
        <v>303</v>
      </c>
      <c r="G8" s="25">
        <f>INT(AVERAGE(C8:E8))</f>
        <v>101</v>
      </c>
      <c r="H8" s="21">
        <f>G8</f>
        <v>101</v>
      </c>
      <c r="I8" s="6"/>
      <c r="J8" s="28"/>
      <c r="K8" s="9"/>
      <c r="L8" s="20"/>
      <c r="M8" s="20"/>
      <c r="N8" s="20"/>
      <c r="O8" s="20"/>
      <c r="P8" s="20"/>
      <c r="Q8" s="21"/>
      <c r="R8" s="6"/>
    </row>
    <row r="9" spans="1:18">
      <c r="A9" s="28">
        <f>'Week 7'!H56</f>
        <v>119</v>
      </c>
      <c r="B9" s="42" t="s">
        <v>87</v>
      </c>
      <c r="C9" s="20">
        <v>92</v>
      </c>
      <c r="D9" s="20">
        <v>114</v>
      </c>
      <c r="E9" s="20">
        <v>128</v>
      </c>
      <c r="F9" s="25">
        <f>SUM(C9:E9)</f>
        <v>334</v>
      </c>
      <c r="G9" s="25">
        <f>INT(AVERAGE(C9:E9))</f>
        <v>111</v>
      </c>
      <c r="H9" s="21">
        <f>INT(AVERAGE('Week 2'!C8:E8,'Week 5'!L82:N82,'Week 7'!C56:E56,C9:E9))</f>
        <v>117</v>
      </c>
      <c r="J9" s="18"/>
      <c r="K9" s="19"/>
      <c r="L9" s="20"/>
      <c r="M9" s="20"/>
      <c r="N9" s="20"/>
      <c r="O9" s="20"/>
      <c r="P9" s="20"/>
      <c r="Q9" s="21"/>
    </row>
    <row r="10" spans="1:18">
      <c r="A10" s="23"/>
      <c r="B10" s="19"/>
      <c r="C10" s="20"/>
      <c r="D10" s="20"/>
      <c r="E10" s="20"/>
      <c r="F10" s="20"/>
      <c r="G10" s="20"/>
      <c r="H10" s="52"/>
      <c r="J10" s="18"/>
      <c r="K10" s="19"/>
      <c r="L10" s="20"/>
      <c r="M10" s="20"/>
      <c r="N10" s="20"/>
      <c r="O10" s="20"/>
      <c r="P10" s="20"/>
      <c r="Q10" s="21"/>
    </row>
    <row r="11" spans="1:18">
      <c r="A11" s="23"/>
      <c r="B11" s="24" t="s">
        <v>17</v>
      </c>
      <c r="C11" s="25">
        <f>SUM(C5:C9)</f>
        <v>287</v>
      </c>
      <c r="D11" s="25">
        <f t="shared" ref="D11:E11" si="2">SUM(D5:D9)</f>
        <v>302</v>
      </c>
      <c r="E11" s="25">
        <f t="shared" si="2"/>
        <v>401</v>
      </c>
      <c r="F11" s="25">
        <f>SUM(F5:F9)</f>
        <v>990</v>
      </c>
      <c r="G11" s="25"/>
      <c r="H11" s="26"/>
      <c r="J11" s="23"/>
      <c r="K11" s="24" t="s">
        <v>17</v>
      </c>
      <c r="L11" s="25">
        <f>SUM(L5:L9)</f>
        <v>459</v>
      </c>
      <c r="M11" s="25">
        <f>SUM(M5:M9)</f>
        <v>504</v>
      </c>
      <c r="N11" s="25">
        <f>SUM(N5:N9)</f>
        <v>446</v>
      </c>
      <c r="O11" s="25">
        <f>SUM(O5:O9)</f>
        <v>1409</v>
      </c>
      <c r="P11" s="25"/>
      <c r="Q11" s="26"/>
    </row>
    <row r="12" spans="1:18">
      <c r="A12" s="23"/>
      <c r="B12" s="19"/>
      <c r="C12" s="25"/>
      <c r="D12" s="25"/>
      <c r="E12" s="25"/>
      <c r="F12" s="25"/>
      <c r="G12" s="25"/>
      <c r="H12" s="21"/>
      <c r="J12" s="23"/>
      <c r="K12" s="19"/>
      <c r="L12" s="25"/>
      <c r="M12" s="25"/>
      <c r="N12" s="25"/>
      <c r="O12" s="25"/>
      <c r="P12" s="25"/>
      <c r="Q12" s="21"/>
    </row>
    <row r="13" spans="1:18">
      <c r="A13" s="23"/>
      <c r="B13" s="19"/>
      <c r="C13" s="20"/>
      <c r="D13" s="20"/>
      <c r="E13" s="20"/>
      <c r="F13" s="20"/>
      <c r="G13" s="20"/>
      <c r="H13" s="52"/>
      <c r="J13" s="23"/>
      <c r="K13" s="19"/>
      <c r="L13" s="20"/>
      <c r="M13" s="20"/>
      <c r="N13" s="20"/>
      <c r="O13" s="20"/>
      <c r="P13" s="20"/>
      <c r="Q13" s="52"/>
    </row>
    <row r="14" spans="1:18" s="2" customFormat="1" ht="25.5">
      <c r="A14" s="16" t="s">
        <v>16</v>
      </c>
      <c r="B14" s="14" t="s">
        <v>22</v>
      </c>
      <c r="C14" s="13" t="s">
        <v>1</v>
      </c>
      <c r="D14" s="13" t="s">
        <v>2</v>
      </c>
      <c r="E14" s="13" t="s">
        <v>3</v>
      </c>
      <c r="F14" s="13" t="s">
        <v>33</v>
      </c>
      <c r="G14" s="13" t="s">
        <v>18</v>
      </c>
      <c r="H14" s="50"/>
      <c r="J14" s="16" t="s">
        <v>16</v>
      </c>
      <c r="K14" s="14" t="s">
        <v>22</v>
      </c>
      <c r="L14" s="13" t="s">
        <v>1</v>
      </c>
      <c r="M14" s="13" t="s">
        <v>2</v>
      </c>
      <c r="N14" s="13" t="s">
        <v>3</v>
      </c>
      <c r="O14" s="13" t="s">
        <v>33</v>
      </c>
      <c r="P14" s="13" t="s">
        <v>18</v>
      </c>
      <c r="Q14" s="50"/>
    </row>
    <row r="15" spans="1:18">
      <c r="A15" s="28">
        <f>IF(H8&gt;=200, "0", 200-H8)</f>
        <v>99</v>
      </c>
      <c r="B15" s="9" t="s">
        <v>120</v>
      </c>
      <c r="C15" s="25">
        <f>$A15+C8</f>
        <v>185</v>
      </c>
      <c r="D15" s="25">
        <f t="shared" ref="D15:E15" si="3">$A15+D8</f>
        <v>210</v>
      </c>
      <c r="E15" s="25">
        <f t="shared" si="3"/>
        <v>205</v>
      </c>
      <c r="F15" s="25">
        <f>SUM(C15:E15)</f>
        <v>600</v>
      </c>
      <c r="G15" s="25">
        <f>IF(H8&gt;=200, "0", 200-H8)</f>
        <v>99</v>
      </c>
      <c r="H15" s="43"/>
      <c r="J15" s="28">
        <f>IF(J5&gt;=200, "0", 200-J5)</f>
        <v>71</v>
      </c>
      <c r="K15" s="9" t="s">
        <v>0</v>
      </c>
      <c r="L15" s="25">
        <f t="shared" ref="L15:N17" si="4">$J15+L5</f>
        <v>248</v>
      </c>
      <c r="M15" s="25">
        <f t="shared" si="4"/>
        <v>200</v>
      </c>
      <c r="N15" s="25">
        <f t="shared" si="4"/>
        <v>207</v>
      </c>
      <c r="O15" s="25">
        <f>SUM(L15:N15)</f>
        <v>655</v>
      </c>
      <c r="P15" s="25">
        <f>IF(Q5&gt;=200, "0", 200-Q5)</f>
        <v>68</v>
      </c>
      <c r="Q15" s="52"/>
    </row>
    <row r="16" spans="1:18">
      <c r="A16" s="28">
        <f>IF(A6&gt;=200, "0", 200-A6)</f>
        <v>89</v>
      </c>
      <c r="B16" s="9" t="s">
        <v>119</v>
      </c>
      <c r="C16" s="25">
        <f>$A16+C6</f>
        <v>198</v>
      </c>
      <c r="D16" s="25">
        <f>$A16+D6</f>
        <v>166</v>
      </c>
      <c r="E16" s="25">
        <f>$A16+E6</f>
        <v>256</v>
      </c>
      <c r="F16" s="25">
        <f>SUM(C16:E16)</f>
        <v>620</v>
      </c>
      <c r="G16" s="25">
        <f>IF(H6&gt;=200, "0", 200-H6)</f>
        <v>87</v>
      </c>
      <c r="H16" s="43"/>
      <c r="J16" s="28">
        <f>IF(J6&gt;=200, "0", 200-J6)</f>
        <v>66</v>
      </c>
      <c r="K16" s="9" t="s">
        <v>109</v>
      </c>
      <c r="L16" s="25">
        <f t="shared" si="4"/>
        <v>189</v>
      </c>
      <c r="M16" s="25">
        <f t="shared" si="4"/>
        <v>231</v>
      </c>
      <c r="N16" s="25">
        <f t="shared" si="4"/>
        <v>208</v>
      </c>
      <c r="O16" s="25">
        <f t="shared" ref="O16" si="5">SUM(L16:N16)</f>
        <v>628</v>
      </c>
      <c r="P16" s="25">
        <f>IF(Q6&gt;=200, "0", 200-Q6)</f>
        <v>65</v>
      </c>
      <c r="Q16" s="52"/>
    </row>
    <row r="17" spans="1:18">
      <c r="A17" s="28">
        <f>IF(A9&gt;=200, "0", 200-A9)</f>
        <v>81</v>
      </c>
      <c r="B17" s="62" t="s">
        <v>87</v>
      </c>
      <c r="C17" s="25">
        <f>$A17+C9</f>
        <v>173</v>
      </c>
      <c r="D17" s="25">
        <f t="shared" ref="D17:E17" si="6">$A17+D9</f>
        <v>195</v>
      </c>
      <c r="E17" s="25">
        <f t="shared" si="6"/>
        <v>209</v>
      </c>
      <c r="F17" s="25">
        <f>SUM(C17:E17)</f>
        <v>577</v>
      </c>
      <c r="G17" s="25">
        <f>IF(H9&gt;=200, "0", 200-H9)</f>
        <v>83</v>
      </c>
      <c r="H17" s="43"/>
      <c r="J17" s="28">
        <f>IF(J7&gt;=200, "0", 200-J7)</f>
        <v>15</v>
      </c>
      <c r="K17" s="42" t="s">
        <v>6</v>
      </c>
      <c r="L17" s="25">
        <f t="shared" si="4"/>
        <v>174</v>
      </c>
      <c r="M17" s="25">
        <f t="shared" si="4"/>
        <v>225</v>
      </c>
      <c r="N17" s="25">
        <f t="shared" si="4"/>
        <v>183</v>
      </c>
      <c r="O17" s="25">
        <f>SUM(L17:N17)</f>
        <v>582</v>
      </c>
      <c r="P17" s="25">
        <f>IF(Q7&gt;=200, "0", 200-Q7)</f>
        <v>16</v>
      </c>
      <c r="Q17" s="52"/>
    </row>
    <row r="18" spans="1:18">
      <c r="A18" s="28"/>
      <c r="C18" s="25"/>
      <c r="D18" s="25"/>
      <c r="E18" s="25"/>
      <c r="F18" s="25"/>
      <c r="G18" s="25"/>
      <c r="H18" s="43"/>
      <c r="J18" s="28"/>
      <c r="K18" s="9"/>
      <c r="L18" s="20"/>
      <c r="M18" s="20"/>
      <c r="N18" s="20"/>
      <c r="O18" s="25"/>
      <c r="P18" s="25"/>
      <c r="Q18" s="52"/>
    </row>
    <row r="19" spans="1:18">
      <c r="A19" s="23"/>
      <c r="B19" s="19"/>
      <c r="C19" s="20"/>
      <c r="D19" s="20"/>
      <c r="E19" s="20"/>
      <c r="F19" s="20"/>
      <c r="G19" s="20"/>
      <c r="H19" s="52"/>
      <c r="J19" s="23"/>
      <c r="K19" s="19"/>
      <c r="L19" s="20"/>
      <c r="M19" s="20"/>
      <c r="N19" s="20"/>
      <c r="O19" s="20"/>
      <c r="P19" s="20"/>
      <c r="Q19" s="52"/>
    </row>
    <row r="20" spans="1:18">
      <c r="A20" s="23"/>
      <c r="B20" s="29" t="s">
        <v>19</v>
      </c>
      <c r="C20" s="25">
        <f>SUM(C15:C19)</f>
        <v>556</v>
      </c>
      <c r="D20" s="25">
        <f>SUM(D15:D19)</f>
        <v>571</v>
      </c>
      <c r="E20" s="25">
        <f>SUM(E15:E19)</f>
        <v>670</v>
      </c>
      <c r="F20" s="25">
        <f>SUM(F15:F19)</f>
        <v>1797</v>
      </c>
      <c r="G20" s="25"/>
      <c r="H20" s="52"/>
      <c r="J20" s="23"/>
      <c r="K20" s="29" t="s">
        <v>19</v>
      </c>
      <c r="L20" s="25">
        <f>SUM(L15:L19)</f>
        <v>611</v>
      </c>
      <c r="M20" s="25">
        <f t="shared" ref="M20" si="7">SUM(M15:M19)</f>
        <v>656</v>
      </c>
      <c r="N20" s="25">
        <f>SUM(N15:N19)</f>
        <v>598</v>
      </c>
      <c r="O20" s="25">
        <f>SUM(O15:O19)</f>
        <v>1865</v>
      </c>
      <c r="P20" s="25"/>
      <c r="Q20" s="52"/>
    </row>
    <row r="21" spans="1:18">
      <c r="A21" s="23"/>
      <c r="B21" s="19"/>
      <c r="C21" s="20" t="str">
        <f>IF(C20&gt;L20,"Won", IF(C20&lt;L20,"Lost","Tied"))</f>
        <v>Lost</v>
      </c>
      <c r="D21" s="20" t="str">
        <f>IF(D20&gt;M20,"Won", IF(D20&lt;M20,"Lost","Tied"))</f>
        <v>Lost</v>
      </c>
      <c r="E21" s="20" t="str">
        <f>IF(E20&gt;N20,"Won", IF(E20&lt;N20,"Lost","Tied"))</f>
        <v>Won</v>
      </c>
      <c r="F21" s="20" t="str">
        <f>IF(F20&gt;O20,"Won", IF(F20&lt;O20,"Lost","Tied"))</f>
        <v>Lost</v>
      </c>
      <c r="G21" s="20"/>
      <c r="H21" s="26"/>
      <c r="J21" s="23"/>
      <c r="K21" s="19"/>
      <c r="L21" s="20" t="str">
        <f>IF(L20&gt;C20,"Won", IF(L20&lt;C20,"Lost","Tied"))</f>
        <v>Won</v>
      </c>
      <c r="M21" s="20" t="str">
        <f>IF(M20&gt;D20,"Won", IF(M20&lt;D20,"Lost","Tied"))</f>
        <v>Won</v>
      </c>
      <c r="N21" s="20" t="str">
        <f>IF(N20&gt;E20,"Won", IF(N20&lt;E20,"Lost","Tied"))</f>
        <v>Lost</v>
      </c>
      <c r="O21" s="20" t="str">
        <f>IF(O20&gt;F20,"Won", IF(O20&lt;F20,"Lost","Tied"))</f>
        <v>Won</v>
      </c>
      <c r="P21" s="20"/>
      <c r="Q21" s="26"/>
    </row>
    <row r="22" spans="1:18">
      <c r="A22" s="23"/>
      <c r="B22" s="24" t="s">
        <v>20</v>
      </c>
      <c r="C22" s="30">
        <f>SUM((IF(C21="Won", "1", IF(C21="Tied", "0.5","0"))), (IF(D21="Won", "1", IF(D21="Tied", "0.5","0"))), (IF(E21="Won", "1", IF(E21="Tied", "0.5","0"))), (IF(F21="Won", "1", IF(F21="Tied", "0.5","0"))))</f>
        <v>1</v>
      </c>
      <c r="D22" s="20"/>
      <c r="E22" s="20"/>
      <c r="F22" s="20"/>
      <c r="G22" s="20"/>
      <c r="H22" s="52"/>
      <c r="J22" s="23"/>
      <c r="K22" s="24" t="s">
        <v>20</v>
      </c>
      <c r="L22" s="30">
        <f>SUM((IF(L21="Won", "1", IF(L21="Tied", "0.5","0"))), (IF(M21="Won", "1", IF(M21="Tied", "0.5","0"))), (IF(N21="Won", "1", IF(N21="Tied", "0.5","0"))), (IF(O21="Won", "1", IF(O21="Tied", "0.5","0"))))</f>
        <v>3</v>
      </c>
      <c r="M22" s="20"/>
      <c r="N22" s="20"/>
      <c r="O22" s="20"/>
      <c r="P22" s="20"/>
      <c r="Q22" s="52"/>
    </row>
    <row r="23" spans="1:18">
      <c r="A23" s="23"/>
      <c r="B23" s="19"/>
      <c r="C23" s="20"/>
      <c r="D23" s="20"/>
      <c r="E23" s="20"/>
      <c r="F23" s="20"/>
      <c r="G23" s="20"/>
      <c r="H23" s="52"/>
      <c r="J23" s="23"/>
      <c r="K23" s="19"/>
      <c r="L23" s="20"/>
      <c r="M23" s="20"/>
      <c r="N23" s="20"/>
      <c r="O23" s="20"/>
      <c r="P23" s="20"/>
      <c r="Q23" s="52"/>
    </row>
    <row r="24" spans="1:18" ht="13.5" thickBot="1">
      <c r="A24" s="31"/>
      <c r="B24" s="32" t="s">
        <v>21</v>
      </c>
      <c r="C24" s="33">
        <f>'Week 7'!L96+C22</f>
        <v>12</v>
      </c>
      <c r="D24" s="34"/>
      <c r="E24" s="35"/>
      <c r="F24" s="35"/>
      <c r="G24" s="35"/>
      <c r="H24" s="36"/>
      <c r="J24" s="31"/>
      <c r="K24" s="32" t="s">
        <v>21</v>
      </c>
      <c r="L24" s="33">
        <f>'Week 7'!L48+L22</f>
        <v>13.5</v>
      </c>
      <c r="M24" s="34"/>
      <c r="N24" s="35"/>
      <c r="O24" s="35"/>
      <c r="P24" s="35"/>
      <c r="Q24" s="36"/>
    </row>
    <row r="25" spans="1:18">
      <c r="A25" s="19"/>
      <c r="B25" s="39"/>
      <c r="C25" s="30"/>
      <c r="D25" s="40"/>
      <c r="E25" s="20"/>
      <c r="F25" s="20"/>
      <c r="G25" s="20"/>
      <c r="H25" s="20"/>
      <c r="J25" s="19"/>
      <c r="K25" s="39"/>
      <c r="L25" s="30"/>
      <c r="M25" s="40"/>
      <c r="N25" s="20"/>
      <c r="O25" s="20"/>
      <c r="P25" s="20"/>
      <c r="Q25" s="20"/>
    </row>
    <row r="26" spans="1:18" ht="13.5" thickBot="1"/>
    <row r="27" spans="1:18" s="3" customFormat="1" ht="18">
      <c r="A27" s="73" t="s">
        <v>78</v>
      </c>
      <c r="B27" s="76"/>
      <c r="C27" s="71"/>
      <c r="D27" s="72"/>
      <c r="E27" s="71" t="s">
        <v>37</v>
      </c>
      <c r="F27" s="72"/>
      <c r="G27" s="46" t="s">
        <v>9</v>
      </c>
      <c r="H27" s="15"/>
      <c r="I27" s="4"/>
      <c r="J27" s="73" t="s">
        <v>65</v>
      </c>
      <c r="K27" s="74"/>
      <c r="L27" s="74"/>
      <c r="M27" s="74"/>
      <c r="N27" s="71" t="s">
        <v>36</v>
      </c>
      <c r="O27" s="72"/>
      <c r="P27" s="46" t="s">
        <v>83</v>
      </c>
      <c r="Q27" s="15"/>
    </row>
    <row r="28" spans="1:18" s="2" customFormat="1" ht="25.5">
      <c r="A28" s="41" t="s">
        <v>23</v>
      </c>
      <c r="B28" s="14" t="s">
        <v>22</v>
      </c>
      <c r="C28" s="13" t="s">
        <v>1</v>
      </c>
      <c r="D28" s="13" t="s">
        <v>2</v>
      </c>
      <c r="E28" s="13" t="s">
        <v>3</v>
      </c>
      <c r="F28" s="13" t="s">
        <v>32</v>
      </c>
      <c r="G28" s="13" t="s">
        <v>25</v>
      </c>
      <c r="H28" s="17" t="s">
        <v>24</v>
      </c>
      <c r="I28" s="5"/>
      <c r="J28" s="41" t="s">
        <v>23</v>
      </c>
      <c r="K28" s="14" t="s">
        <v>22</v>
      </c>
      <c r="L28" s="13" t="s">
        <v>1</v>
      </c>
      <c r="M28" s="13" t="s">
        <v>2</v>
      </c>
      <c r="N28" s="13" t="s">
        <v>3</v>
      </c>
      <c r="O28" s="13" t="s">
        <v>32</v>
      </c>
      <c r="P28" s="13" t="s">
        <v>25</v>
      </c>
      <c r="Q28" s="17" t="s">
        <v>24</v>
      </c>
    </row>
    <row r="29" spans="1:18">
      <c r="A29" s="28">
        <f>'Week 7'!Q101</f>
        <v>126</v>
      </c>
      <c r="B29" s="9" t="s">
        <v>48</v>
      </c>
      <c r="C29" s="51">
        <v>153</v>
      </c>
      <c r="D29" s="20">
        <v>120</v>
      </c>
      <c r="E29" s="20">
        <v>149</v>
      </c>
      <c r="F29" s="20">
        <f>SUM(C29:E29)</f>
        <v>422</v>
      </c>
      <c r="G29" s="25">
        <f>INT(AVERAGE(C29:E29))</f>
        <v>140</v>
      </c>
      <c r="H29" s="21">
        <f>INT(AVERAGE('Week 1'!L77:N77,'Week 2'!C101:E101,'Week 3'!L29:N29,'Week 4'!C77:E77,'Week 5'!C53:E53,'Week 6'!L5:N5,'Week 7'!L101:N101,C29:E29))</f>
        <v>129</v>
      </c>
      <c r="I29" s="6"/>
      <c r="J29" s="28">
        <f>'Week 7'!H53</f>
        <v>151</v>
      </c>
      <c r="K29" s="9" t="s">
        <v>12</v>
      </c>
      <c r="L29" s="6">
        <v>165</v>
      </c>
      <c r="M29" s="6">
        <v>134</v>
      </c>
      <c r="N29" s="6">
        <v>167</v>
      </c>
      <c r="O29" s="25">
        <f>SUM(L29:N29)</f>
        <v>466</v>
      </c>
      <c r="P29" s="25">
        <f>INT(AVERAGE(L29:N29))</f>
        <v>155</v>
      </c>
      <c r="Q29" s="21">
        <f>INT(AVERAGE('Week 1'!C5:E5,'Week 2'!C29:E29,'Week 3'!L53:N53,'Week 4'!L5:N5,'Week 5'!L77:N77,'Week 6'!C101:E101,'Week 7'!C53:E53,L29:N29))</f>
        <v>151</v>
      </c>
      <c r="R29" s="6"/>
    </row>
    <row r="30" spans="1:18">
      <c r="A30" s="28">
        <f>'Week 7'!Q102</f>
        <v>138</v>
      </c>
      <c r="B30" s="9" t="s">
        <v>81</v>
      </c>
      <c r="C30" s="20">
        <v>149</v>
      </c>
      <c r="D30" s="20">
        <v>157</v>
      </c>
      <c r="E30" s="20">
        <v>131</v>
      </c>
      <c r="F30" s="20">
        <f t="shared" ref="F30:F31" si="8">SUM(C30:E30)</f>
        <v>437</v>
      </c>
      <c r="G30" s="25">
        <f t="shared" ref="G30:G31" si="9">INT(AVERAGE(C30:E30))</f>
        <v>145</v>
      </c>
      <c r="H30" s="21">
        <f>INT(AVERAGE('Week 1'!L78:N78,'Week 2'!C102:E102,'Week 3'!L30:N30,'Week 4'!C78:E78,'Week 5'!C54:E54,'Week 6'!L6:N6,'Week 7'!L102:N102,C30:E30))</f>
        <v>140</v>
      </c>
      <c r="I30" s="6"/>
      <c r="J30" s="28">
        <f>'Week 7'!H54</f>
        <v>98</v>
      </c>
      <c r="K30" s="9" t="s">
        <v>63</v>
      </c>
      <c r="L30" s="6">
        <v>96</v>
      </c>
      <c r="M30" s="6">
        <v>65</v>
      </c>
      <c r="N30" s="6">
        <v>132</v>
      </c>
      <c r="O30" s="25">
        <f>SUM(L30:N30)</f>
        <v>293</v>
      </c>
      <c r="P30" s="25">
        <f>INT(AVERAGE(L30:N30))</f>
        <v>97</v>
      </c>
      <c r="Q30" s="21">
        <f>INT(AVERAGE('Week 1'!C6:E6,'Week 2'!C30:E30,'Week 3'!L54:N54,'Week 4'!L6:N6,'Week 5'!L78:N78,'Week 6'!C102:E102,'Week 7'!C54:E54,L30:N30))</f>
        <v>98</v>
      </c>
      <c r="R30" s="6"/>
    </row>
    <row r="31" spans="1:18">
      <c r="A31" s="28">
        <f>'Week 7'!Q103</f>
        <v>169</v>
      </c>
      <c r="B31" s="9" t="s">
        <v>50</v>
      </c>
      <c r="C31" s="20">
        <v>156</v>
      </c>
      <c r="D31" s="20">
        <v>171</v>
      </c>
      <c r="E31" s="20">
        <v>171</v>
      </c>
      <c r="F31" s="20">
        <f t="shared" si="8"/>
        <v>498</v>
      </c>
      <c r="G31" s="25">
        <f t="shared" si="9"/>
        <v>166</v>
      </c>
      <c r="H31" s="21">
        <f>INT(AVERAGE('Week 1'!L79:N79,'Week 2'!C103:E103,'Week 3'!L31:N31,'Week 4'!C79:E79,'Week 5'!C55:E55,'Week 6'!L7:N7,'Week 7'!L103:N103,C31:E31))</f>
        <v>168</v>
      </c>
      <c r="I31" s="6"/>
      <c r="J31" s="28">
        <f>'Week 7'!H55</f>
        <v>108</v>
      </c>
      <c r="K31" s="9" t="s">
        <v>64</v>
      </c>
      <c r="L31" s="6">
        <v>92</v>
      </c>
      <c r="M31" s="6">
        <v>78</v>
      </c>
      <c r="N31" s="6">
        <v>105</v>
      </c>
      <c r="O31" s="25">
        <f>SUM(L31:N31)</f>
        <v>275</v>
      </c>
      <c r="P31" s="25">
        <f>INT(AVERAGE(L31:N31))</f>
        <v>91</v>
      </c>
      <c r="Q31" s="21">
        <f>INT(AVERAGE('Week 1'!C7:E7,'Week 2'!C31:E31,'Week 3'!L55:N55,'Week 4'!L7:N7,'Week 5'!L79:N79,'Week 6'!C103:E103,'Week 7'!C55:E55,L31:N31))</f>
        <v>106</v>
      </c>
      <c r="R31" s="6"/>
    </row>
    <row r="32" spans="1:18">
      <c r="A32" s="28"/>
      <c r="B32" s="9"/>
      <c r="G32" s="25"/>
      <c r="H32" s="21"/>
      <c r="I32" s="6"/>
      <c r="J32" s="28"/>
      <c r="K32" s="9"/>
      <c r="L32" s="6"/>
      <c r="M32" s="6"/>
      <c r="N32" s="6"/>
      <c r="O32" s="25"/>
      <c r="P32" s="25"/>
      <c r="Q32" s="21"/>
      <c r="R32" s="6"/>
    </row>
    <row r="33" spans="1:17">
      <c r="A33" s="18"/>
      <c r="B33" s="9"/>
      <c r="C33" s="25"/>
      <c r="F33" s="25"/>
      <c r="G33" s="25"/>
      <c r="H33" s="21"/>
      <c r="J33" s="18"/>
      <c r="K33" s="9"/>
      <c r="L33" s="51"/>
      <c r="M33" s="51"/>
      <c r="N33" s="51"/>
      <c r="O33" s="25"/>
      <c r="P33" s="25"/>
      <c r="Q33" s="21"/>
    </row>
    <row r="34" spans="1:17">
      <c r="A34" s="18"/>
      <c r="B34" s="1"/>
      <c r="C34" s="20"/>
      <c r="D34" s="20"/>
      <c r="E34" s="20"/>
      <c r="F34" s="20"/>
      <c r="G34" s="20"/>
      <c r="H34" s="21"/>
      <c r="J34" s="28"/>
      <c r="K34" s="9"/>
      <c r="L34" s="51"/>
      <c r="M34" s="51"/>
      <c r="N34" s="51"/>
      <c r="O34" s="25"/>
      <c r="P34" s="25"/>
      <c r="Q34" s="21"/>
    </row>
    <row r="35" spans="1:17">
      <c r="A35" s="23"/>
      <c r="B35" s="24" t="s">
        <v>17</v>
      </c>
      <c r="C35" s="25">
        <f>SUM(C29:C33)</f>
        <v>458</v>
      </c>
      <c r="D35" s="25">
        <f>SUM(D29:D33)</f>
        <v>448</v>
      </c>
      <c r="E35" s="25">
        <f>SUM(E29:E33)</f>
        <v>451</v>
      </c>
      <c r="F35" s="25">
        <f>SUM(F29:F33)</f>
        <v>1357</v>
      </c>
      <c r="G35" s="25"/>
      <c r="H35" s="26"/>
      <c r="J35" s="23"/>
      <c r="K35" s="24" t="s">
        <v>17</v>
      </c>
      <c r="L35" s="25">
        <f>SUM(L29:L34)</f>
        <v>353</v>
      </c>
      <c r="M35" s="25">
        <f>SUM(M29:M34)</f>
        <v>277</v>
      </c>
      <c r="N35" s="25">
        <f t="shared" ref="N35" si="10">SUM(N29:N34)</f>
        <v>404</v>
      </c>
      <c r="O35" s="25">
        <f>SUM(O29:O34)</f>
        <v>1034</v>
      </c>
      <c r="P35" s="25"/>
      <c r="Q35" s="26"/>
    </row>
    <row r="36" spans="1:17">
      <c r="A36" s="23"/>
      <c r="B36" s="19"/>
      <c r="C36" s="25"/>
      <c r="D36" s="25"/>
      <c r="E36" s="25"/>
      <c r="F36" s="25"/>
      <c r="G36" s="25"/>
      <c r="H36" s="21"/>
      <c r="J36" s="23"/>
      <c r="K36" s="19"/>
      <c r="L36" s="25"/>
      <c r="M36" s="25"/>
      <c r="N36" s="25"/>
      <c r="O36" s="25"/>
      <c r="P36" s="25"/>
      <c r="Q36" s="21"/>
    </row>
    <row r="37" spans="1:17">
      <c r="A37" s="23"/>
      <c r="B37" s="19"/>
      <c r="C37" s="20"/>
      <c r="D37" s="20"/>
      <c r="E37" s="20"/>
      <c r="F37" s="20"/>
      <c r="G37" s="20"/>
      <c r="H37" s="52"/>
      <c r="J37" s="23"/>
      <c r="K37" s="19"/>
      <c r="L37" s="20"/>
      <c r="M37" s="20"/>
      <c r="N37" s="20"/>
      <c r="O37" s="20"/>
      <c r="P37" s="20"/>
      <c r="Q37" s="52"/>
    </row>
    <row r="38" spans="1:17" s="2" customFormat="1" ht="25.5">
      <c r="A38" s="16" t="s">
        <v>16</v>
      </c>
      <c r="B38" s="14" t="s">
        <v>22</v>
      </c>
      <c r="C38" s="13" t="s">
        <v>1</v>
      </c>
      <c r="D38" s="13" t="s">
        <v>2</v>
      </c>
      <c r="E38" s="13" t="s">
        <v>3</v>
      </c>
      <c r="F38" s="13" t="s">
        <v>33</v>
      </c>
      <c r="G38" s="13" t="s">
        <v>18</v>
      </c>
      <c r="H38" s="50"/>
      <c r="I38" s="5"/>
      <c r="J38" s="16" t="s">
        <v>16</v>
      </c>
      <c r="K38" s="14" t="s">
        <v>22</v>
      </c>
      <c r="L38" s="13" t="s">
        <v>1</v>
      </c>
      <c r="M38" s="13" t="s">
        <v>2</v>
      </c>
      <c r="N38" s="13" t="s">
        <v>3</v>
      </c>
      <c r="O38" s="13" t="s">
        <v>33</v>
      </c>
      <c r="P38" s="13" t="s">
        <v>18</v>
      </c>
      <c r="Q38" s="50"/>
    </row>
    <row r="39" spans="1:17">
      <c r="A39" s="28">
        <f>IF(A29&gt;=200, "0", 200-A29)</f>
        <v>74</v>
      </c>
      <c r="B39" s="9" t="s">
        <v>48</v>
      </c>
      <c r="C39" s="25">
        <f t="shared" ref="C39:E41" si="11">$A39+C29</f>
        <v>227</v>
      </c>
      <c r="D39" s="25">
        <f t="shared" si="11"/>
        <v>194</v>
      </c>
      <c r="E39" s="25">
        <f t="shared" si="11"/>
        <v>223</v>
      </c>
      <c r="F39" s="25">
        <f>SUM(C39:E39)</f>
        <v>644</v>
      </c>
      <c r="G39" s="25">
        <f>IF(H29&gt;=200, "0", 200-H29)</f>
        <v>71</v>
      </c>
      <c r="H39" s="52"/>
      <c r="J39" s="28">
        <f>IF(J29&gt;=200, "0", 200-J29)</f>
        <v>49</v>
      </c>
      <c r="K39" s="9" t="s">
        <v>12</v>
      </c>
      <c r="L39" s="25">
        <f>$J39+L29</f>
        <v>214</v>
      </c>
      <c r="M39" s="25">
        <f t="shared" ref="M39:N39" si="12">$J39+M29</f>
        <v>183</v>
      </c>
      <c r="N39" s="25">
        <f t="shared" si="12"/>
        <v>216</v>
      </c>
      <c r="O39" s="25">
        <f>SUM(L39:N39)</f>
        <v>613</v>
      </c>
      <c r="P39" s="25">
        <f>IF(Q29&gt;=200, "0", 200-Q29)</f>
        <v>49</v>
      </c>
      <c r="Q39" s="43"/>
    </row>
    <row r="40" spans="1:17">
      <c r="A40" s="28">
        <f>IF(A30&gt;=200, "0", 200-A30)</f>
        <v>62</v>
      </c>
      <c r="B40" s="9" t="s">
        <v>81</v>
      </c>
      <c r="C40" s="25">
        <f t="shared" si="11"/>
        <v>211</v>
      </c>
      <c r="D40" s="25">
        <f t="shared" si="11"/>
        <v>219</v>
      </c>
      <c r="E40" s="25">
        <f t="shared" si="11"/>
        <v>193</v>
      </c>
      <c r="F40" s="25">
        <f>SUM(C40:E40)</f>
        <v>623</v>
      </c>
      <c r="G40" s="25">
        <f>IF(H30&gt;=200, "0", 200-H30)</f>
        <v>60</v>
      </c>
      <c r="H40" s="52"/>
      <c r="J40" s="28">
        <f>IF(J30&gt;=200, "0", 200-J30)</f>
        <v>102</v>
      </c>
      <c r="K40" s="9" t="s">
        <v>63</v>
      </c>
      <c r="L40" s="25">
        <f t="shared" ref="L40:N41" si="13">$J40+L30</f>
        <v>198</v>
      </c>
      <c r="M40" s="25">
        <f t="shared" si="13"/>
        <v>167</v>
      </c>
      <c r="N40" s="25">
        <f t="shared" si="13"/>
        <v>234</v>
      </c>
      <c r="O40" s="25">
        <f>SUM(L40:N40)</f>
        <v>599</v>
      </c>
      <c r="P40" s="25">
        <f>IF(Q30&gt;=200, "0", 200-Q30)</f>
        <v>102</v>
      </c>
      <c r="Q40" s="43"/>
    </row>
    <row r="41" spans="1:17">
      <c r="A41" s="28">
        <f>IF(A31&gt;=200, "0", 200-A31)</f>
        <v>31</v>
      </c>
      <c r="B41" s="9" t="s">
        <v>50</v>
      </c>
      <c r="C41" s="25">
        <f t="shared" si="11"/>
        <v>187</v>
      </c>
      <c r="D41" s="25">
        <f t="shared" si="11"/>
        <v>202</v>
      </c>
      <c r="E41" s="25">
        <f t="shared" si="11"/>
        <v>202</v>
      </c>
      <c r="F41" s="25">
        <f>SUM(C41:E41)</f>
        <v>591</v>
      </c>
      <c r="G41" s="25">
        <f>IF(H31&gt;=200, "0", 200-H31)</f>
        <v>32</v>
      </c>
      <c r="H41" s="52"/>
      <c r="J41" s="28">
        <f>IF(J31&gt;=200, "0", 200-J31)</f>
        <v>92</v>
      </c>
      <c r="K41" s="9" t="s">
        <v>64</v>
      </c>
      <c r="L41" s="25">
        <f t="shared" si="13"/>
        <v>184</v>
      </c>
      <c r="M41" s="25">
        <f t="shared" si="13"/>
        <v>170</v>
      </c>
      <c r="N41" s="25">
        <f t="shared" si="13"/>
        <v>197</v>
      </c>
      <c r="O41" s="25">
        <f>SUM(L41:N41)</f>
        <v>551</v>
      </c>
      <c r="P41" s="25">
        <f>IF(Q31&gt;=200, "0", 200-Q31)</f>
        <v>94</v>
      </c>
      <c r="Q41" s="43"/>
    </row>
    <row r="42" spans="1:17">
      <c r="A42" s="23"/>
      <c r="H42" s="52"/>
      <c r="J42" s="28"/>
      <c r="K42" s="9"/>
      <c r="L42" s="25"/>
      <c r="M42" s="25"/>
      <c r="N42" s="25"/>
      <c r="O42" s="25"/>
      <c r="P42" s="25"/>
      <c r="Q42" s="43"/>
    </row>
    <row r="43" spans="1:17">
      <c r="A43" s="23"/>
      <c r="B43" s="19"/>
      <c r="C43" s="20"/>
      <c r="D43" s="20"/>
      <c r="E43" s="20"/>
      <c r="F43" s="20"/>
      <c r="G43" s="20"/>
      <c r="H43" s="52"/>
      <c r="J43" s="23"/>
      <c r="K43" s="19"/>
      <c r="L43" s="20"/>
      <c r="M43" s="20"/>
      <c r="N43" s="20"/>
      <c r="O43" s="20"/>
      <c r="P43" s="20"/>
      <c r="Q43" s="52"/>
    </row>
    <row r="44" spans="1:17">
      <c r="A44" s="23"/>
      <c r="B44" s="29" t="s">
        <v>19</v>
      </c>
      <c r="C44" s="25">
        <f>SUM(C39:C43)</f>
        <v>625</v>
      </c>
      <c r="D44" s="25">
        <f>SUM(D39:D43)</f>
        <v>615</v>
      </c>
      <c r="E44" s="25">
        <f>SUM(E39:E43)</f>
        <v>618</v>
      </c>
      <c r="F44" s="25">
        <f>SUM(F39:F43)</f>
        <v>1858</v>
      </c>
      <c r="G44" s="25"/>
      <c r="H44" s="52"/>
      <c r="J44" s="23"/>
      <c r="K44" s="29" t="s">
        <v>19</v>
      </c>
      <c r="L44" s="25">
        <f>SUM(L39:L43)</f>
        <v>596</v>
      </c>
      <c r="M44" s="25">
        <f>SUM(M39:M43)</f>
        <v>520</v>
      </c>
      <c r="N44" s="25">
        <f t="shared" ref="N44" si="14">SUM(N39:N43)</f>
        <v>647</v>
      </c>
      <c r="O44" s="25">
        <f>SUM(O39:O43)</f>
        <v>1763</v>
      </c>
      <c r="P44" s="25"/>
      <c r="Q44" s="52"/>
    </row>
    <row r="45" spans="1:17">
      <c r="A45" s="23"/>
      <c r="B45" s="19"/>
      <c r="C45" s="20" t="str">
        <f>IF(C44&gt;L44,"Won", IF(C44&lt;L44,"Lost","Tied"))</f>
        <v>Won</v>
      </c>
      <c r="D45" s="20" t="str">
        <f>IF(D44&gt;M44,"Won", IF(D44&lt;M44,"Lost","Tied"))</f>
        <v>Won</v>
      </c>
      <c r="E45" s="20" t="str">
        <f>IF(E44&gt;N44,"Won", IF(E44&lt;N44,"Lost","Tied"))</f>
        <v>Lost</v>
      </c>
      <c r="F45" s="20" t="str">
        <f>IF(F44&gt;O44,"Won", IF(F44&lt;O44,"Lost","Tied"))</f>
        <v>Won</v>
      </c>
      <c r="G45" s="20"/>
      <c r="H45" s="26"/>
      <c r="J45" s="23"/>
      <c r="K45" s="19"/>
      <c r="L45" s="20" t="str">
        <f>IF(L44&gt;C44,"Won", IF(L44&lt;C44,"Lost","Tied"))</f>
        <v>Lost</v>
      </c>
      <c r="M45" s="20" t="str">
        <f>IF(M44&gt;D44,"Won", IF(M44&lt;D44,"Lost","Tied"))</f>
        <v>Lost</v>
      </c>
      <c r="N45" s="20" t="str">
        <f>IF(N44&gt;E44,"Won", IF(N44&lt;E44,"Lost","Tied"))</f>
        <v>Won</v>
      </c>
      <c r="O45" s="20" t="str">
        <f>IF(O44&gt;F44,"Won", IF(O44&lt;F44,"Lost","Tied"))</f>
        <v>Lost</v>
      </c>
      <c r="P45" s="20"/>
      <c r="Q45" s="26"/>
    </row>
    <row r="46" spans="1:17">
      <c r="A46" s="23"/>
      <c r="B46" s="24" t="s">
        <v>20</v>
      </c>
      <c r="C46" s="30">
        <f>SUM((IF(C45="Won", "1", IF(C45="Tied", "0.5","0"))), (IF(D45="Won", "1", IF(D45="Tied", "0.5","0"))), (IF(E45="Won", "1", IF(E45="Tied", "0.5","0"))), (IF(F45="Won", "1", IF(F45="Tied", "0.5","0"))))</f>
        <v>3</v>
      </c>
      <c r="D46" s="20"/>
      <c r="E46" s="20"/>
      <c r="F46" s="20"/>
      <c r="G46" s="20"/>
      <c r="H46" s="52"/>
      <c r="J46" s="23"/>
      <c r="K46" s="24" t="s">
        <v>20</v>
      </c>
      <c r="L46" s="30">
        <f>SUM((IF(L45="Won", "1", IF(L45="Tied", "0.5","0"))), (IF(M45="Won", "1", IF(M45="Tied", "0.5","0"))), (IF(N45="Won", "1", IF(N45="Tied", "0.5","0"))), (IF(O45="Won", "1", IF(O45="Tied", "0.5","0"))))</f>
        <v>1</v>
      </c>
      <c r="M46" s="20"/>
      <c r="N46" s="20"/>
      <c r="O46" s="20"/>
      <c r="P46" s="20"/>
      <c r="Q46" s="52"/>
    </row>
    <row r="47" spans="1:17">
      <c r="A47" s="23"/>
      <c r="B47" s="19"/>
      <c r="C47" s="20"/>
      <c r="D47" s="20"/>
      <c r="E47" s="20"/>
      <c r="F47" s="20"/>
      <c r="G47" s="20"/>
      <c r="H47" s="52"/>
      <c r="J47" s="23"/>
      <c r="K47" s="19"/>
      <c r="L47" s="20"/>
      <c r="M47" s="20"/>
      <c r="N47" s="20"/>
      <c r="O47" s="20"/>
      <c r="P47" s="20"/>
      <c r="Q47" s="52"/>
    </row>
    <row r="48" spans="1:17" ht="13.5" thickBot="1">
      <c r="A48" s="31"/>
      <c r="B48" s="32" t="s">
        <v>21</v>
      </c>
      <c r="C48" s="33">
        <f>'Week 7'!L120+C46</f>
        <v>18</v>
      </c>
      <c r="D48" s="34"/>
      <c r="E48" s="35"/>
      <c r="F48" s="35"/>
      <c r="G48" s="35"/>
      <c r="H48" s="36"/>
      <c r="I48" s="45"/>
      <c r="J48" s="31"/>
      <c r="K48" s="32" t="s">
        <v>21</v>
      </c>
      <c r="L48" s="33">
        <f>'Week 7'!C72+L46</f>
        <v>13.5</v>
      </c>
      <c r="M48" s="34"/>
      <c r="N48" s="35"/>
      <c r="O48" s="35"/>
      <c r="P48" s="35"/>
      <c r="Q48" s="36"/>
    </row>
    <row r="50" spans="1:18" ht="13.5" thickBot="1"/>
    <row r="51" spans="1:18" s="3" customFormat="1" ht="18">
      <c r="A51" s="73" t="s">
        <v>97</v>
      </c>
      <c r="B51" s="74"/>
      <c r="C51" s="72"/>
      <c r="D51" s="72"/>
      <c r="E51" s="71" t="s">
        <v>38</v>
      </c>
      <c r="F51" s="72"/>
      <c r="G51" s="46" t="s">
        <v>8</v>
      </c>
      <c r="H51" s="15"/>
      <c r="I51" s="4"/>
      <c r="J51" s="73" t="s">
        <v>80</v>
      </c>
      <c r="K51" s="76"/>
      <c r="L51" s="71"/>
      <c r="M51" s="72"/>
      <c r="N51" s="71" t="s">
        <v>39</v>
      </c>
      <c r="O51" s="72"/>
      <c r="P51" s="46" t="s">
        <v>14</v>
      </c>
      <c r="Q51" s="15"/>
    </row>
    <row r="52" spans="1:18" s="2" customFormat="1" ht="25.5">
      <c r="A52" s="41" t="s">
        <v>23</v>
      </c>
      <c r="B52" s="14" t="s">
        <v>22</v>
      </c>
      <c r="C52" s="13" t="s">
        <v>1</v>
      </c>
      <c r="D52" s="13" t="s">
        <v>2</v>
      </c>
      <c r="E52" s="13" t="s">
        <v>3</v>
      </c>
      <c r="F52" s="13" t="s">
        <v>32</v>
      </c>
      <c r="G52" s="13" t="s">
        <v>25</v>
      </c>
      <c r="H52" s="17" t="s">
        <v>24</v>
      </c>
      <c r="I52" s="5"/>
      <c r="J52" s="41" t="s">
        <v>23</v>
      </c>
      <c r="K52" s="14" t="s">
        <v>22</v>
      </c>
      <c r="L52" s="13" t="s">
        <v>1</v>
      </c>
      <c r="M52" s="13" t="s">
        <v>2</v>
      </c>
      <c r="N52" s="13" t="s">
        <v>3</v>
      </c>
      <c r="O52" s="13" t="s">
        <v>32</v>
      </c>
      <c r="P52" s="13" t="s">
        <v>25</v>
      </c>
      <c r="Q52" s="17" t="s">
        <v>24</v>
      </c>
    </row>
    <row r="53" spans="1:18">
      <c r="A53" s="28">
        <f>'Week 7'!H5</f>
        <v>130</v>
      </c>
      <c r="B53" s="9" t="s">
        <v>43</v>
      </c>
      <c r="C53" s="6">
        <v>89</v>
      </c>
      <c r="D53" s="6">
        <v>123</v>
      </c>
      <c r="E53" s="6">
        <v>138</v>
      </c>
      <c r="F53" s="25">
        <f t="shared" ref="F53" si="15">SUM(C53:E53)</f>
        <v>350</v>
      </c>
      <c r="G53" s="25">
        <f t="shared" ref="G53:G55" si="16">INT(AVERAGE(C53:E53))</f>
        <v>116</v>
      </c>
      <c r="H53" s="21">
        <f>INT(AVERAGE('Week 1'!L53:N53,'Week 2'!L29:N29,'Week 3'!C101:E101,'Week 4'!L77:N77,'Week 5'!C29:E29,'Week 6'!C77:E77,'Week 7'!C5:E5,C53:E53))</f>
        <v>129</v>
      </c>
      <c r="I53" s="6"/>
      <c r="J53" s="28">
        <f>'Week 7'!H77</f>
        <v>71</v>
      </c>
      <c r="K53" s="42" t="s">
        <v>44</v>
      </c>
      <c r="L53" s="20">
        <v>89</v>
      </c>
      <c r="M53" s="20">
        <v>69</v>
      </c>
      <c r="N53" s="22">
        <v>90</v>
      </c>
      <c r="O53" s="20">
        <f>SUM(L53:N53)</f>
        <v>248</v>
      </c>
      <c r="P53" s="25">
        <f>INT(AVERAGE(L53:N53))</f>
        <v>82</v>
      </c>
      <c r="Q53" s="21">
        <f>INT(AVERAGE('Week 1'!L101:N101,'Week 2'!L77:N77,'Week 3'!C53:E53,'Week 4'!C101:E101,'Week 5'!C5:E5,'Week 6'!L29:N29,'Week 7'!C77:E77,L53:N53))</f>
        <v>72</v>
      </c>
      <c r="R53" s="6"/>
    </row>
    <row r="54" spans="1:18">
      <c r="A54" s="28">
        <f>'Week 7'!H6</f>
        <v>140</v>
      </c>
      <c r="B54" s="9" t="s">
        <v>56</v>
      </c>
      <c r="C54" s="6">
        <v>143</v>
      </c>
      <c r="D54" s="6">
        <v>169</v>
      </c>
      <c r="E54" s="6">
        <v>156</v>
      </c>
      <c r="F54" s="25">
        <f t="shared" ref="F54:F55" si="17">SUM(C54:E54)</f>
        <v>468</v>
      </c>
      <c r="G54" s="25">
        <f t="shared" si="16"/>
        <v>156</v>
      </c>
      <c r="H54" s="21">
        <f>INT(AVERAGE('Week 1'!L54:N54,'Week 2'!L30:N30,'Week 3'!C102:E102,'Week 4'!L78:N78,'Week 5'!C30:E30,'Week 6'!C78:E78,'Week 7'!C6:E6,C54:E54))</f>
        <v>142</v>
      </c>
      <c r="I54" s="6"/>
      <c r="J54" s="28">
        <f>'Week 7'!H78</f>
        <v>110</v>
      </c>
      <c r="K54" s="1" t="s">
        <v>45</v>
      </c>
      <c r="L54" s="20"/>
      <c r="M54" s="20"/>
      <c r="N54" s="20"/>
      <c r="O54" s="20"/>
      <c r="P54" s="25"/>
      <c r="Q54" s="21">
        <f>INT(AVERAGE('Week 1'!L102:N102,'Week 2'!L78:N78,'Week 3'!C54:E54,'Week 4'!C102:E102,'Week 5'!C6:E6,'Week 6'!L30:N30,'Week 7'!C78:E78,L54:N54))</f>
        <v>110</v>
      </c>
      <c r="R54" s="6"/>
    </row>
    <row r="55" spans="1:18">
      <c r="A55" s="28">
        <f>'Week 7'!H7</f>
        <v>110</v>
      </c>
      <c r="B55" s="9" t="s">
        <v>57</v>
      </c>
      <c r="C55" s="6">
        <v>120</v>
      </c>
      <c r="D55" s="6">
        <v>125</v>
      </c>
      <c r="E55" s="6">
        <v>160</v>
      </c>
      <c r="F55" s="25">
        <f t="shared" si="17"/>
        <v>405</v>
      </c>
      <c r="G55" s="25">
        <f t="shared" si="16"/>
        <v>135</v>
      </c>
      <c r="H55" s="21">
        <f>INT(AVERAGE('Week 1'!L55:N55,'Week 2'!L31:N31,'Week 3'!C103:E103,'Week 4'!L79:N79,'Week 5'!C31:E31,'Week 6'!C79:E79,'Week 7'!C7:E7,C55:E55))</f>
        <v>113</v>
      </c>
      <c r="I55" s="6"/>
      <c r="J55" s="28">
        <f>'Week 7'!H79</f>
        <v>113</v>
      </c>
      <c r="K55" s="9" t="s">
        <v>46</v>
      </c>
      <c r="L55" s="51">
        <v>114</v>
      </c>
      <c r="M55" s="51">
        <v>88</v>
      </c>
      <c r="N55" s="51">
        <v>119</v>
      </c>
      <c r="O55" s="20">
        <f t="shared" ref="O55" si="18">SUM(L55:N55)</f>
        <v>321</v>
      </c>
      <c r="P55" s="25">
        <f>INT(AVERAGE(L55:N55))</f>
        <v>107</v>
      </c>
      <c r="Q55" s="21">
        <f>INT(AVERAGE('Week 1'!L103:N103,'Week 2'!L79:N79,'Week 3'!C55:E55,'Week 4'!C103:E103,'Week 5'!C7:E7,'Week 6'!L31:N31,'Week 7'!C79:E79,L55:N55))</f>
        <v>112</v>
      </c>
      <c r="R55" s="6"/>
    </row>
    <row r="56" spans="1:18">
      <c r="A56" s="18"/>
      <c r="B56" s="9"/>
      <c r="F56" s="25"/>
      <c r="G56" s="25"/>
      <c r="H56" s="21"/>
      <c r="I56" s="6"/>
      <c r="J56" s="28">
        <f>'Week 6'!Q32</f>
        <v>91</v>
      </c>
      <c r="K56" s="9" t="s">
        <v>108</v>
      </c>
      <c r="L56" s="20">
        <v>94</v>
      </c>
      <c r="M56" s="20">
        <v>118</v>
      </c>
      <c r="N56" s="20">
        <v>103</v>
      </c>
      <c r="O56" s="20">
        <f t="shared" ref="O56" si="19">SUM(L56:N56)</f>
        <v>315</v>
      </c>
      <c r="P56" s="25">
        <f>INT(AVERAGE(L56:N56))</f>
        <v>105</v>
      </c>
      <c r="Q56" s="21">
        <f>INT(AVERAGE('Week 5'!C8:E8,'Week 6'!L32:N32,L56:N56))</f>
        <v>96</v>
      </c>
      <c r="R56" s="6"/>
    </row>
    <row r="57" spans="1:18">
      <c r="A57" s="18"/>
      <c r="B57" s="9"/>
      <c r="C57" s="6"/>
      <c r="D57" s="6"/>
      <c r="E57" s="6"/>
      <c r="F57" s="25"/>
      <c r="G57" s="25"/>
      <c r="H57" s="21"/>
      <c r="J57" s="18"/>
      <c r="K57" s="9"/>
      <c r="L57" s="20"/>
      <c r="M57" s="20"/>
      <c r="N57" s="20"/>
      <c r="O57" s="20"/>
      <c r="P57" s="25"/>
      <c r="Q57" s="21"/>
    </row>
    <row r="58" spans="1:18">
      <c r="A58" s="38"/>
      <c r="C58"/>
      <c r="D58"/>
      <c r="E58"/>
      <c r="F58"/>
      <c r="G58"/>
      <c r="H58" s="21"/>
      <c r="J58" s="23"/>
      <c r="K58" s="19"/>
      <c r="L58" s="20"/>
      <c r="M58" s="20"/>
      <c r="N58" s="20"/>
      <c r="O58" s="20"/>
      <c r="P58" s="20"/>
      <c r="Q58" s="21"/>
    </row>
    <row r="59" spans="1:18">
      <c r="A59" s="23"/>
      <c r="B59" s="24" t="s">
        <v>17</v>
      </c>
      <c r="C59" s="25">
        <f>SUM(C53:C57)</f>
        <v>352</v>
      </c>
      <c r="D59" s="25">
        <f t="shared" ref="D59:E59" si="20">SUM(D53:D57)</f>
        <v>417</v>
      </c>
      <c r="E59" s="25">
        <f t="shared" si="20"/>
        <v>454</v>
      </c>
      <c r="F59" s="25">
        <f>SUM(F53:F57)</f>
        <v>1223</v>
      </c>
      <c r="G59" s="25"/>
      <c r="H59" s="26"/>
      <c r="J59" s="23"/>
      <c r="K59" s="24" t="s">
        <v>17</v>
      </c>
      <c r="L59" s="25">
        <f>SUM(L53:L57)</f>
        <v>297</v>
      </c>
      <c r="M59" s="25">
        <f>SUM(M53:M57)</f>
        <v>275</v>
      </c>
      <c r="N59" s="25">
        <f>SUM(N53:N57)</f>
        <v>312</v>
      </c>
      <c r="O59" s="25">
        <f>SUM(O53:O57)</f>
        <v>884</v>
      </c>
      <c r="P59" s="25"/>
      <c r="Q59" s="26"/>
    </row>
    <row r="60" spans="1:18">
      <c r="A60" s="23"/>
      <c r="B60" s="19"/>
      <c r="C60" s="25"/>
      <c r="D60" s="25"/>
      <c r="E60" s="25"/>
      <c r="F60" s="25"/>
      <c r="G60" s="25"/>
      <c r="H60" s="21"/>
      <c r="J60" s="23"/>
      <c r="K60" s="19"/>
      <c r="L60" s="25"/>
      <c r="M60" s="25"/>
      <c r="N60" s="25"/>
      <c r="O60" s="25"/>
      <c r="P60" s="25"/>
      <c r="Q60" s="21"/>
    </row>
    <row r="61" spans="1:18">
      <c r="A61" s="23"/>
      <c r="B61" s="19"/>
      <c r="C61" s="20"/>
      <c r="D61" s="20"/>
      <c r="E61" s="20"/>
      <c r="F61" s="20"/>
      <c r="G61" s="20"/>
      <c r="H61" s="52"/>
      <c r="J61" s="23"/>
      <c r="K61" s="19"/>
      <c r="L61" s="20"/>
      <c r="M61" s="20"/>
      <c r="N61" s="20"/>
      <c r="O61" s="20"/>
      <c r="P61" s="20"/>
      <c r="Q61" s="52"/>
    </row>
    <row r="62" spans="1:18" s="2" customFormat="1" ht="25.5">
      <c r="A62" s="16" t="s">
        <v>16</v>
      </c>
      <c r="B62" s="14" t="s">
        <v>22</v>
      </c>
      <c r="C62" s="13" t="s">
        <v>1</v>
      </c>
      <c r="D62" s="13" t="s">
        <v>2</v>
      </c>
      <c r="E62" s="13" t="s">
        <v>3</v>
      </c>
      <c r="F62" s="13" t="s">
        <v>33</v>
      </c>
      <c r="G62" s="13" t="s">
        <v>18</v>
      </c>
      <c r="H62" s="50"/>
      <c r="I62" s="5"/>
      <c r="J62" s="16" t="s">
        <v>16</v>
      </c>
      <c r="K62" s="14" t="s">
        <v>22</v>
      </c>
      <c r="L62" s="13" t="s">
        <v>1</v>
      </c>
      <c r="M62" s="13" t="s">
        <v>2</v>
      </c>
      <c r="N62" s="13" t="s">
        <v>3</v>
      </c>
      <c r="O62" s="13" t="s">
        <v>33</v>
      </c>
      <c r="P62" s="13" t="s">
        <v>18</v>
      </c>
      <c r="Q62" s="50"/>
    </row>
    <row r="63" spans="1:18">
      <c r="A63" s="28">
        <f>IF(A53&gt;=200, "0", 200-A53)</f>
        <v>70</v>
      </c>
      <c r="B63" s="9" t="s">
        <v>43</v>
      </c>
      <c r="C63" s="25">
        <f t="shared" ref="C63:E65" si="21">$A63+C53</f>
        <v>159</v>
      </c>
      <c r="D63" s="25">
        <f t="shared" si="21"/>
        <v>193</v>
      </c>
      <c r="E63" s="25">
        <f t="shared" si="21"/>
        <v>208</v>
      </c>
      <c r="F63" s="25">
        <f>SUM(C63:E63)</f>
        <v>560</v>
      </c>
      <c r="G63" s="25">
        <f>IF(H53&gt;=200, "0", 200-H53)</f>
        <v>71</v>
      </c>
      <c r="H63" s="43"/>
      <c r="J63" s="28">
        <f>IF(J53&gt;=200, "0", 200-J53)</f>
        <v>129</v>
      </c>
      <c r="K63" s="42" t="s">
        <v>44</v>
      </c>
      <c r="L63" s="25">
        <f t="shared" ref="L63:N65" si="22">$J63+L53</f>
        <v>218</v>
      </c>
      <c r="M63" s="25">
        <f t="shared" si="22"/>
        <v>198</v>
      </c>
      <c r="N63" s="25">
        <f t="shared" si="22"/>
        <v>219</v>
      </c>
      <c r="O63" s="25">
        <f>SUM(L63:N63)</f>
        <v>635</v>
      </c>
      <c r="P63" s="25">
        <f>IF(Q53&gt;=200, "0", 200-Q53)</f>
        <v>128</v>
      </c>
      <c r="Q63" s="52"/>
    </row>
    <row r="64" spans="1:18">
      <c r="A64" s="28">
        <f>IF(A54&gt;=200, "0", 200-A54)</f>
        <v>60</v>
      </c>
      <c r="B64" s="9" t="s">
        <v>56</v>
      </c>
      <c r="C64" s="25">
        <f t="shared" si="21"/>
        <v>203</v>
      </c>
      <c r="D64" s="25">
        <f t="shared" si="21"/>
        <v>229</v>
      </c>
      <c r="E64" s="25">
        <f t="shared" si="21"/>
        <v>216</v>
      </c>
      <c r="F64" s="25">
        <f>SUM(C64:E64)</f>
        <v>648</v>
      </c>
      <c r="G64" s="25">
        <f>IF(H54&gt;=200, "0", 200-H54)</f>
        <v>58</v>
      </c>
      <c r="H64" s="43"/>
      <c r="J64" s="28">
        <f>IF(J56&gt;=200, "0", 200-J56)</f>
        <v>109</v>
      </c>
      <c r="K64" s="9" t="s">
        <v>108</v>
      </c>
      <c r="L64" s="25">
        <f>$J64+L56</f>
        <v>203</v>
      </c>
      <c r="M64" s="25">
        <f t="shared" ref="M64:N64" si="23">$J64+M56</f>
        <v>227</v>
      </c>
      <c r="N64" s="25">
        <f t="shared" si="23"/>
        <v>212</v>
      </c>
      <c r="O64" s="25">
        <f t="shared" ref="O64" si="24">SUM(L64:N64)</f>
        <v>642</v>
      </c>
      <c r="P64" s="25">
        <f>IF(Q56&gt;=200, "0", 200-Q56)</f>
        <v>104</v>
      </c>
      <c r="Q64" s="52"/>
    </row>
    <row r="65" spans="1:17">
      <c r="A65" s="28">
        <f>IF(A55&gt;=200, "0", 200-A55)</f>
        <v>90</v>
      </c>
      <c r="B65" s="9" t="s">
        <v>57</v>
      </c>
      <c r="C65" s="25">
        <f t="shared" si="21"/>
        <v>210</v>
      </c>
      <c r="D65" s="25">
        <f t="shared" si="21"/>
        <v>215</v>
      </c>
      <c r="E65" s="25">
        <f t="shared" si="21"/>
        <v>250</v>
      </c>
      <c r="F65" s="25">
        <f t="shared" ref="F65" si="25">SUM(C65:E65)</f>
        <v>675</v>
      </c>
      <c r="G65" s="25">
        <f>IF(H55&gt;=200, "0", 200-H55)</f>
        <v>87</v>
      </c>
      <c r="H65" s="43"/>
      <c r="J65" s="28">
        <f>IF(J55&gt;=200, "0", 200-J55)</f>
        <v>87</v>
      </c>
      <c r="K65" s="9" t="s">
        <v>46</v>
      </c>
      <c r="L65" s="25">
        <f t="shared" si="22"/>
        <v>201</v>
      </c>
      <c r="M65" s="25">
        <f t="shared" si="22"/>
        <v>175</v>
      </c>
      <c r="N65" s="25">
        <f t="shared" si="22"/>
        <v>206</v>
      </c>
      <c r="O65" s="25">
        <f>SUM(L65:N65)</f>
        <v>582</v>
      </c>
      <c r="P65" s="25">
        <f>IF(Q55&gt;=200, "0", 200-Q55)</f>
        <v>88</v>
      </c>
      <c r="Q65" s="52"/>
    </row>
    <row r="66" spans="1:17">
      <c r="A66" s="28"/>
      <c r="C66" s="25"/>
      <c r="D66" s="25"/>
      <c r="E66" s="25"/>
      <c r="F66" s="25"/>
      <c r="G66" s="25"/>
      <c r="H66" s="43"/>
      <c r="J66" s="28"/>
      <c r="K66" s="19"/>
      <c r="L66" s="25"/>
      <c r="M66" s="25"/>
      <c r="N66" s="25"/>
      <c r="O66" s="25"/>
      <c r="P66" s="25"/>
      <c r="Q66" s="52"/>
    </row>
    <row r="67" spans="1:17">
      <c r="A67" s="23"/>
      <c r="B67" s="19"/>
      <c r="C67" s="20"/>
      <c r="D67" s="20"/>
      <c r="E67" s="20"/>
      <c r="F67" s="20"/>
      <c r="G67" s="20"/>
      <c r="H67" s="52"/>
      <c r="J67" s="23"/>
      <c r="K67" s="19"/>
      <c r="L67" s="20"/>
      <c r="M67" s="20"/>
      <c r="N67" s="20"/>
      <c r="O67" s="20"/>
      <c r="P67" s="20"/>
      <c r="Q67" s="52"/>
    </row>
    <row r="68" spans="1:17">
      <c r="A68" s="23"/>
      <c r="B68" s="29" t="s">
        <v>19</v>
      </c>
      <c r="C68" s="25">
        <f>SUM(C63:C67)</f>
        <v>572</v>
      </c>
      <c r="D68" s="25">
        <f t="shared" ref="D68" si="26">SUM(D63:D67)</f>
        <v>637</v>
      </c>
      <c r="E68" s="25">
        <f>SUM(E63:E67)</f>
        <v>674</v>
      </c>
      <c r="F68" s="25">
        <f>SUM(F63:F67)</f>
        <v>1883</v>
      </c>
      <c r="G68" s="25"/>
      <c r="H68" s="52"/>
      <c r="J68" s="23"/>
      <c r="K68" s="29" t="s">
        <v>19</v>
      </c>
      <c r="L68" s="61">
        <f>SUM(L63:L67)</f>
        <v>622</v>
      </c>
      <c r="M68" s="61">
        <f>SUM(M63:M67)</f>
        <v>600</v>
      </c>
      <c r="N68" s="61">
        <f t="shared" ref="N68" si="27">SUM(N63:N67)</f>
        <v>637</v>
      </c>
      <c r="O68" s="61">
        <f>SUM(O63:O67)</f>
        <v>1859</v>
      </c>
      <c r="P68" s="25"/>
      <c r="Q68" s="52"/>
    </row>
    <row r="69" spans="1:17">
      <c r="A69" s="23"/>
      <c r="B69" s="19"/>
      <c r="C69" s="20" t="str">
        <f>IF(C68&gt;L68,"Won", IF(C68&lt;L68,"Lost","Tied"))</f>
        <v>Lost</v>
      </c>
      <c r="D69" s="20" t="str">
        <f>IF(D68&gt;M68,"Won", IF(D68&lt;M68,"Lost","Tied"))</f>
        <v>Won</v>
      </c>
      <c r="E69" s="20" t="str">
        <f>IF(E68&gt;N68,"Won", IF(E68&lt;N68,"Lost","Tied"))</f>
        <v>Won</v>
      </c>
      <c r="F69" s="20" t="str">
        <f>IF(F68&gt;O68,"Won", IF(F68&lt;O68,"Lost","Tied"))</f>
        <v>Won</v>
      </c>
      <c r="G69" s="20"/>
      <c r="H69" s="26"/>
      <c r="J69" s="23"/>
      <c r="K69" s="19"/>
      <c r="L69" s="20" t="str">
        <f>IF(L68&gt;C68,"Won", IF(L68&lt;C68,"Lost","Tied"))</f>
        <v>Won</v>
      </c>
      <c r="M69" s="20" t="str">
        <f>IF(M68&gt;D68,"Won", IF(M68&lt;D68,"Lost","Tied"))</f>
        <v>Lost</v>
      </c>
      <c r="N69" s="20" t="str">
        <f>IF(N68&gt;E68,"Won", IF(N68&lt;E68,"Lost","Tied"))</f>
        <v>Lost</v>
      </c>
      <c r="O69" s="20" t="str">
        <f>IF(O68&gt;F68,"Won", IF(O68&lt;F68,"Lost","Tied"))</f>
        <v>Lost</v>
      </c>
      <c r="P69" s="20"/>
      <c r="Q69" s="26"/>
    </row>
    <row r="70" spans="1:17">
      <c r="A70" s="23"/>
      <c r="B70" s="24" t="s">
        <v>20</v>
      </c>
      <c r="C70" s="30">
        <f>SUM((IF(C69="Won", "1", IF(C69="Tied", "0.5","0"))), (IF(D69="Won", "1", IF(D69="Tied", "0.5","0"))), (IF(E69="Won", "1", IF(E69="Tied", "0.5","0"))), (IF(F69="Won", "1", IF(F69="Tied", "0.5","0"))))</f>
        <v>3</v>
      </c>
      <c r="D70" s="20"/>
      <c r="E70" s="20"/>
      <c r="F70" s="20"/>
      <c r="G70" s="20"/>
      <c r="H70" s="52"/>
      <c r="J70" s="23"/>
      <c r="K70" s="24" t="s">
        <v>20</v>
      </c>
      <c r="L70" s="30">
        <f>SUM((IF(L69="Won", "1", IF(L69="Tied", "0.5","0"))), (IF(M69="Won", "1", IF(M69="Tied", "0.5","0"))), (IF(N69="Won", "1", IF(N69="Tied", "0.5","0"))), (IF(O69="Won", "1", IF(O69="Tied", "0.5","0"))))</f>
        <v>1</v>
      </c>
      <c r="M70" s="20"/>
      <c r="N70" s="20"/>
      <c r="O70" s="20"/>
      <c r="P70" s="20"/>
      <c r="Q70" s="52"/>
    </row>
    <row r="71" spans="1:17">
      <c r="A71" s="23"/>
      <c r="B71" s="19"/>
      <c r="C71" s="20"/>
      <c r="D71" s="20"/>
      <c r="E71" s="20"/>
      <c r="F71" s="20"/>
      <c r="G71" s="20"/>
      <c r="H71" s="52"/>
      <c r="J71" s="23"/>
      <c r="K71" s="19"/>
      <c r="L71" s="20"/>
      <c r="M71" s="20"/>
      <c r="N71" s="20"/>
      <c r="O71" s="20"/>
      <c r="P71" s="20"/>
      <c r="Q71" s="52"/>
    </row>
    <row r="72" spans="1:17" ht="13.5" thickBot="1">
      <c r="A72" s="31"/>
      <c r="B72" s="32" t="s">
        <v>21</v>
      </c>
      <c r="C72" s="33">
        <f>'Week 7'!C24+C70</f>
        <v>15</v>
      </c>
      <c r="D72" s="34"/>
      <c r="E72" s="35"/>
      <c r="F72" s="35"/>
      <c r="G72" s="35"/>
      <c r="H72" s="36"/>
      <c r="I72" s="45"/>
      <c r="J72" s="31"/>
      <c r="K72" s="32" t="s">
        <v>21</v>
      </c>
      <c r="L72" s="33">
        <f>'Week 7'!C96+L70</f>
        <v>18</v>
      </c>
      <c r="M72" s="34"/>
      <c r="N72" s="35"/>
      <c r="O72" s="35"/>
      <c r="P72" s="35"/>
      <c r="Q72" s="36"/>
    </row>
    <row r="74" spans="1:17" ht="13.5" thickBot="1"/>
    <row r="75" spans="1:17" ht="18">
      <c r="A75" s="73" t="s">
        <v>66</v>
      </c>
      <c r="B75" s="74"/>
      <c r="C75" s="72"/>
      <c r="D75" s="72"/>
      <c r="E75" s="71" t="s">
        <v>69</v>
      </c>
      <c r="F75" s="72"/>
      <c r="G75" s="37" t="s">
        <v>84</v>
      </c>
      <c r="H75" s="15"/>
      <c r="I75" s="3"/>
      <c r="J75" s="75" t="s">
        <v>92</v>
      </c>
      <c r="K75" s="72"/>
      <c r="L75" s="71"/>
      <c r="M75" s="72"/>
      <c r="N75" s="71" t="s">
        <v>70</v>
      </c>
      <c r="O75" s="72"/>
      <c r="P75" s="37" t="s">
        <v>10</v>
      </c>
      <c r="Q75" s="15"/>
    </row>
    <row r="76" spans="1:17" ht="25.5">
      <c r="A76" s="41" t="s">
        <v>23</v>
      </c>
      <c r="B76" s="14" t="s">
        <v>22</v>
      </c>
      <c r="C76" s="13" t="s">
        <v>1</v>
      </c>
      <c r="D76" s="13" t="s">
        <v>2</v>
      </c>
      <c r="E76" s="13" t="s">
        <v>3</v>
      </c>
      <c r="F76" s="13" t="s">
        <v>32</v>
      </c>
      <c r="G76" s="13" t="s">
        <v>25</v>
      </c>
      <c r="H76" s="17" t="s">
        <v>24</v>
      </c>
      <c r="I76" s="2"/>
      <c r="J76" s="41" t="s">
        <v>23</v>
      </c>
      <c r="K76" s="14" t="s">
        <v>22</v>
      </c>
      <c r="L76" s="13" t="s">
        <v>1</v>
      </c>
      <c r="M76" s="13" t="s">
        <v>2</v>
      </c>
      <c r="N76" s="13" t="s">
        <v>3</v>
      </c>
      <c r="O76" s="13" t="s">
        <v>32</v>
      </c>
      <c r="P76" s="13" t="s">
        <v>25</v>
      </c>
      <c r="Q76" s="17" t="s">
        <v>24</v>
      </c>
    </row>
    <row r="77" spans="1:17">
      <c r="A77" s="28">
        <f>'Week 7'!H101</f>
        <v>122</v>
      </c>
      <c r="B77" s="54" t="s">
        <v>61</v>
      </c>
      <c r="C77" s="6">
        <v>96</v>
      </c>
      <c r="D77" s="6">
        <v>129</v>
      </c>
      <c r="E77" s="6">
        <v>170</v>
      </c>
      <c r="F77" s="25">
        <f>SUM(C77:E77)</f>
        <v>395</v>
      </c>
      <c r="G77" s="25">
        <f>INT(AVERAGE(C77:E77))</f>
        <v>131</v>
      </c>
      <c r="H77" s="56">
        <f>INT(AVERAGE('Week 1'!L5:N5,'Week 2'!C53:E53,'Week 3'!L77:N77,'Week 4'!L101:N101,'Week 5'!L29:N29,'Week 6'!L53:N53,'Week 7'!C101:E101,C77:E77))</f>
        <v>123</v>
      </c>
      <c r="I77" s="6"/>
      <c r="J77" s="28">
        <f>'Week 7'!Q5</f>
        <v>109</v>
      </c>
      <c r="K77" s="42" t="s">
        <v>52</v>
      </c>
      <c r="L77" s="20">
        <v>111</v>
      </c>
      <c r="M77" s="20">
        <v>105</v>
      </c>
      <c r="N77" s="20">
        <v>89</v>
      </c>
      <c r="O77" s="20">
        <f t="shared" ref="O77:O78" si="28">SUM(L77:N77)</f>
        <v>305</v>
      </c>
      <c r="P77" s="25">
        <f t="shared" ref="P77:P78" si="29">INT(AVERAGE(L77:N77))</f>
        <v>101</v>
      </c>
      <c r="Q77" s="21">
        <f>INT(AVERAGE('Week 1'!L29:N29,'Week 2'!L101:N101,'Week 3'!C5:E5,'Week 4'!C53:E53,'Week 5'!C77:E77,'Week 6'!C29:E29,'Week 7'!L5:N5,L77:N77))</f>
        <v>108</v>
      </c>
    </row>
    <row r="78" spans="1:17">
      <c r="A78" s="28">
        <f>'Week 7'!H102</f>
        <v>117</v>
      </c>
      <c r="B78" s="54" t="s">
        <v>68</v>
      </c>
      <c r="C78" s="20">
        <v>123</v>
      </c>
      <c r="D78" s="20">
        <v>120</v>
      </c>
      <c r="E78" s="20">
        <v>111</v>
      </c>
      <c r="F78" s="25">
        <f t="shared" ref="F78:F79" si="30">SUM(C78:E78)</f>
        <v>354</v>
      </c>
      <c r="G78" s="25">
        <f>INT(AVERAGE(C78:E78))</f>
        <v>118</v>
      </c>
      <c r="H78" s="56">
        <f>INT(AVERAGE('Week 1'!L6:N6,'Week 2'!C54:E54,'Week 3'!L78:N78,'Week 4'!L102:N102,'Week 5'!L30:N30,'Week 6'!L54:N54,'Week 7'!C102:E102,C78:E78))</f>
        <v>117</v>
      </c>
      <c r="I78" s="6"/>
      <c r="J78" s="28">
        <f>'Week 7'!Q6</f>
        <v>155</v>
      </c>
      <c r="K78" s="9" t="s">
        <v>5</v>
      </c>
      <c r="L78" s="20">
        <v>140</v>
      </c>
      <c r="M78" s="20">
        <v>112</v>
      </c>
      <c r="N78" s="20">
        <v>152</v>
      </c>
      <c r="O78" s="20">
        <f t="shared" si="28"/>
        <v>404</v>
      </c>
      <c r="P78" s="25">
        <f t="shared" si="29"/>
        <v>134</v>
      </c>
      <c r="Q78" s="21">
        <f>INT(AVERAGE('Week 1'!L30:N30,'Week 2'!L102:N102,'Week 3'!C6:E6,'Week 4'!C54:E54,'Week 5'!C78:E78,'Week 6'!C30:E30,'Week 7'!L6:N6,L78:N78))</f>
        <v>152</v>
      </c>
    </row>
    <row r="79" spans="1:17">
      <c r="A79" s="28">
        <f>'Week 7'!H103</f>
        <v>120</v>
      </c>
      <c r="B79" s="54" t="s">
        <v>62</v>
      </c>
      <c r="C79" s="51">
        <v>95</v>
      </c>
      <c r="D79" s="51">
        <v>105</v>
      </c>
      <c r="E79" s="51">
        <v>107</v>
      </c>
      <c r="F79" s="25">
        <f t="shared" si="30"/>
        <v>307</v>
      </c>
      <c r="G79" s="25">
        <f>INT(AVERAGE(C79:E79))</f>
        <v>102</v>
      </c>
      <c r="H79" s="56">
        <f>INT(AVERAGE('Week 1'!L7:N7,'Week 2'!C55:E55,'Week 3'!L79:N79,'Week 4'!L103:N103,'Week 5'!L31:N31,'Week 6'!L55:N55,'Week 7'!C103:E103,C79:E79))</f>
        <v>118</v>
      </c>
      <c r="I79" s="6"/>
      <c r="J79" s="28">
        <f>'Week 7'!Q7</f>
        <v>160</v>
      </c>
      <c r="K79" s="9" t="s">
        <v>41</v>
      </c>
      <c r="L79" s="20">
        <v>149</v>
      </c>
      <c r="M79" s="20">
        <v>168</v>
      </c>
      <c r="N79" s="20">
        <v>174</v>
      </c>
      <c r="O79" s="20">
        <f>SUM(L79:N79)</f>
        <v>491</v>
      </c>
      <c r="P79" s="25">
        <f>INT(AVERAGE(L79:N79))</f>
        <v>163</v>
      </c>
      <c r="Q79" s="21">
        <f>INT(AVERAGE('Week 1'!L31:N31,'Week 2'!L103:N103,'Week 3'!C7:E7,'Week 4'!C55:E55,'Week 5'!C79:E79,'Week 6'!C31:E31,'Week 7'!L7:N7,L79:N79))</f>
        <v>160</v>
      </c>
    </row>
    <row r="80" spans="1:17">
      <c r="A80" s="28"/>
      <c r="B80" s="9"/>
      <c r="C80" s="6"/>
      <c r="D80" s="6"/>
      <c r="E80" s="6"/>
      <c r="F80" s="25"/>
      <c r="G80" s="25"/>
      <c r="H80" s="56"/>
      <c r="I80" s="6"/>
      <c r="J80" s="18"/>
      <c r="K80" s="9"/>
      <c r="L80" s="20"/>
      <c r="M80" s="20"/>
      <c r="N80" s="20"/>
      <c r="O80" s="20"/>
      <c r="P80" s="25"/>
      <c r="Q80" s="21"/>
    </row>
    <row r="81" spans="1:17">
      <c r="A81" s="18"/>
      <c r="C81" s="6"/>
      <c r="D81" s="6"/>
      <c r="E81" s="6"/>
      <c r="F81" s="20"/>
      <c r="G81" s="25"/>
      <c r="H81" s="21"/>
      <c r="J81" s="18"/>
      <c r="K81" s="9"/>
      <c r="L81" s="20"/>
      <c r="M81" s="20"/>
      <c r="N81" s="20"/>
      <c r="O81" s="20"/>
      <c r="P81" s="25"/>
      <c r="Q81" s="21"/>
    </row>
    <row r="82" spans="1:17">
      <c r="A82" s="18"/>
      <c r="C82" s="6"/>
      <c r="D82" s="6"/>
      <c r="E82" s="6"/>
      <c r="F82" s="20"/>
      <c r="G82" s="25"/>
      <c r="H82" s="21"/>
      <c r="J82" s="18"/>
      <c r="K82" s="19"/>
      <c r="L82" s="20"/>
      <c r="M82" s="20"/>
      <c r="N82" s="20"/>
      <c r="O82" s="20"/>
      <c r="P82" s="20"/>
      <c r="Q82" s="21"/>
    </row>
    <row r="83" spans="1:17">
      <c r="A83" s="23"/>
      <c r="B83" s="24" t="s">
        <v>17</v>
      </c>
      <c r="C83" s="25">
        <f>SUM(C77:C81)</f>
        <v>314</v>
      </c>
      <c r="D83" s="25">
        <f>SUM(D77:D81)</f>
        <v>354</v>
      </c>
      <c r="E83" s="25">
        <f t="shared" ref="E83" si="31">SUM(E77:E81)</f>
        <v>388</v>
      </c>
      <c r="F83" s="25">
        <f>SUM(F77:F81)</f>
        <v>1056</v>
      </c>
      <c r="G83" s="25"/>
      <c r="H83" s="26"/>
      <c r="J83" s="23"/>
      <c r="K83" s="24" t="s">
        <v>17</v>
      </c>
      <c r="L83" s="25">
        <f>SUM(L77:L81)</f>
        <v>400</v>
      </c>
      <c r="M83" s="25">
        <f>SUM(M77:M81)</f>
        <v>385</v>
      </c>
      <c r="N83" s="25">
        <f>SUM(N77:N81)</f>
        <v>415</v>
      </c>
      <c r="O83" s="25">
        <f>SUM(O77:O81)</f>
        <v>1200</v>
      </c>
      <c r="P83" s="25"/>
      <c r="Q83" s="26"/>
    </row>
    <row r="84" spans="1:17">
      <c r="A84" s="23"/>
      <c r="B84" s="19"/>
      <c r="C84" s="25"/>
      <c r="D84" s="25"/>
      <c r="E84" s="25"/>
      <c r="F84" s="25"/>
      <c r="G84" s="25"/>
      <c r="H84" s="21"/>
      <c r="J84" s="23"/>
      <c r="K84" s="19"/>
      <c r="L84" s="25"/>
      <c r="M84" s="25"/>
      <c r="N84" s="25"/>
      <c r="O84" s="25"/>
      <c r="P84" s="25"/>
      <c r="Q84" s="21"/>
    </row>
    <row r="85" spans="1:17">
      <c r="A85" s="23"/>
      <c r="B85" s="19"/>
      <c r="C85" s="20"/>
      <c r="D85" s="20"/>
      <c r="E85" s="20"/>
      <c r="F85" s="20"/>
      <c r="G85" s="20"/>
      <c r="H85" s="52"/>
      <c r="J85" s="23"/>
      <c r="K85" s="19"/>
      <c r="L85" s="20"/>
      <c r="M85" s="20"/>
      <c r="N85" s="20"/>
      <c r="O85" s="20"/>
      <c r="P85" s="20"/>
      <c r="Q85" s="52"/>
    </row>
    <row r="86" spans="1:17" ht="25.5">
      <c r="A86" s="16" t="s">
        <v>16</v>
      </c>
      <c r="B86" s="14" t="s">
        <v>22</v>
      </c>
      <c r="C86" s="13" t="s">
        <v>1</v>
      </c>
      <c r="D86" s="13" t="s">
        <v>2</v>
      </c>
      <c r="E86" s="13" t="s">
        <v>3</v>
      </c>
      <c r="F86" s="13" t="s">
        <v>33</v>
      </c>
      <c r="G86" s="13" t="s">
        <v>18</v>
      </c>
      <c r="H86" s="50"/>
      <c r="I86" s="2"/>
      <c r="J86" s="16" t="s">
        <v>16</v>
      </c>
      <c r="K86" s="14" t="s">
        <v>22</v>
      </c>
      <c r="L86" s="13" t="s">
        <v>1</v>
      </c>
      <c r="M86" s="13" t="s">
        <v>2</v>
      </c>
      <c r="N86" s="13" t="s">
        <v>3</v>
      </c>
      <c r="O86" s="13" t="s">
        <v>33</v>
      </c>
      <c r="P86" s="13" t="s">
        <v>18</v>
      </c>
      <c r="Q86" s="50"/>
    </row>
    <row r="87" spans="1:17">
      <c r="A87" s="28">
        <f>IF(A77&gt;=200, "0", 200-A77)</f>
        <v>78</v>
      </c>
      <c r="B87" s="54" t="s">
        <v>61</v>
      </c>
      <c r="C87" s="25">
        <f t="shared" ref="C87:E89" si="32">$A87+C77</f>
        <v>174</v>
      </c>
      <c r="D87" s="25">
        <f t="shared" si="32"/>
        <v>207</v>
      </c>
      <c r="E87" s="25">
        <f t="shared" si="32"/>
        <v>248</v>
      </c>
      <c r="F87" s="25">
        <f>SUM(C87:E87)</f>
        <v>629</v>
      </c>
      <c r="G87" s="25">
        <f>IF(H77&gt;=200, "0", 200-H77)</f>
        <v>77</v>
      </c>
      <c r="H87" s="43"/>
      <c r="J87" s="28">
        <f>IF(J77&gt;=200, "0", 200-J77)</f>
        <v>91</v>
      </c>
      <c r="K87" s="42" t="s">
        <v>52</v>
      </c>
      <c r="L87" s="25">
        <f t="shared" ref="L87:N89" si="33">$J87+L77</f>
        <v>202</v>
      </c>
      <c r="M87" s="25">
        <f t="shared" si="33"/>
        <v>196</v>
      </c>
      <c r="N87" s="25">
        <f t="shared" si="33"/>
        <v>180</v>
      </c>
      <c r="O87" s="25">
        <f>SUM(L87:N87)</f>
        <v>578</v>
      </c>
      <c r="P87" s="25">
        <f>IF(Q77&gt;=200, "0", 200-Q77)</f>
        <v>92</v>
      </c>
      <c r="Q87" s="52"/>
    </row>
    <row r="88" spans="1:17">
      <c r="A88" s="28">
        <f>IF(A78&gt;=200, "0", 200-A78)</f>
        <v>83</v>
      </c>
      <c r="B88" s="54" t="s">
        <v>68</v>
      </c>
      <c r="C88" s="25">
        <f t="shared" si="32"/>
        <v>206</v>
      </c>
      <c r="D88" s="25">
        <f t="shared" si="32"/>
        <v>203</v>
      </c>
      <c r="E88" s="25">
        <f t="shared" si="32"/>
        <v>194</v>
      </c>
      <c r="F88" s="25">
        <f>SUM(C88:E88)</f>
        <v>603</v>
      </c>
      <c r="G88" s="25">
        <f>IF(H78&gt;=200, "0", 200-H78)</f>
        <v>83</v>
      </c>
      <c r="H88" s="43"/>
      <c r="J88" s="28">
        <f>IF(J78&gt;=200, "0", 200-J78)</f>
        <v>45</v>
      </c>
      <c r="K88" s="9" t="s">
        <v>5</v>
      </c>
      <c r="L88" s="25">
        <f t="shared" si="33"/>
        <v>185</v>
      </c>
      <c r="M88" s="25">
        <f t="shared" si="33"/>
        <v>157</v>
      </c>
      <c r="N88" s="25">
        <f t="shared" si="33"/>
        <v>197</v>
      </c>
      <c r="O88" s="25">
        <f t="shared" ref="O88:O89" si="34">SUM(L88:N88)</f>
        <v>539</v>
      </c>
      <c r="P88" s="25">
        <f>IF(Q78&gt;=200, "0", 200-Q78)</f>
        <v>48</v>
      </c>
      <c r="Q88" s="52"/>
    </row>
    <row r="89" spans="1:17">
      <c r="A89" s="28">
        <f>IF(A79&gt;=200, "0", 200-A79)</f>
        <v>80</v>
      </c>
      <c r="B89" s="54" t="s">
        <v>62</v>
      </c>
      <c r="C89" s="25">
        <f t="shared" si="32"/>
        <v>175</v>
      </c>
      <c r="D89" s="25">
        <f t="shared" si="32"/>
        <v>185</v>
      </c>
      <c r="E89" s="25">
        <f t="shared" si="32"/>
        <v>187</v>
      </c>
      <c r="F89" s="25">
        <f>SUM(C89:E89)</f>
        <v>547</v>
      </c>
      <c r="G89" s="25">
        <f>IF(H79&gt;=200, "0", 200-H79)</f>
        <v>82</v>
      </c>
      <c r="H89" s="43"/>
      <c r="J89" s="28">
        <f>IF(J79&gt;=200, "0", 200-J79)</f>
        <v>40</v>
      </c>
      <c r="K89" s="9" t="s">
        <v>41</v>
      </c>
      <c r="L89" s="25">
        <f t="shared" si="33"/>
        <v>189</v>
      </c>
      <c r="M89" s="25">
        <f t="shared" si="33"/>
        <v>208</v>
      </c>
      <c r="N89" s="25">
        <f t="shared" si="33"/>
        <v>214</v>
      </c>
      <c r="O89" s="25">
        <f t="shared" si="34"/>
        <v>611</v>
      </c>
      <c r="P89" s="25">
        <f>IF(Q79&gt;=200, "0", 200-Q79)</f>
        <v>40</v>
      </c>
      <c r="Q89" s="52"/>
    </row>
    <row r="90" spans="1:17">
      <c r="A90" s="28"/>
      <c r="C90" s="25"/>
      <c r="D90" s="25"/>
      <c r="E90" s="25"/>
      <c r="F90" s="25"/>
      <c r="G90" s="25"/>
      <c r="H90" s="43"/>
      <c r="J90" s="28"/>
      <c r="L90" s="25"/>
      <c r="M90" s="25"/>
      <c r="N90" s="25"/>
      <c r="O90" s="25"/>
      <c r="P90" s="25"/>
      <c r="Q90" s="52"/>
    </row>
    <row r="91" spans="1:17">
      <c r="A91" s="23"/>
      <c r="B91" s="19"/>
      <c r="C91" s="20"/>
      <c r="D91" s="20"/>
      <c r="E91" s="20"/>
      <c r="F91" s="20"/>
      <c r="G91" s="20"/>
      <c r="H91" s="52"/>
      <c r="J91" s="23"/>
      <c r="K91" s="19"/>
      <c r="L91" s="20"/>
      <c r="M91" s="20"/>
      <c r="N91" s="20"/>
      <c r="O91" s="20"/>
      <c r="P91" s="20"/>
      <c r="Q91" s="52"/>
    </row>
    <row r="92" spans="1:17">
      <c r="A92" s="23"/>
      <c r="B92" s="29" t="s">
        <v>19</v>
      </c>
      <c r="C92" s="25">
        <f>SUM(C87:C91)</f>
        <v>555</v>
      </c>
      <c r="D92" s="25">
        <f>SUM(D87:D91)</f>
        <v>595</v>
      </c>
      <c r="E92" s="25">
        <f>SUM(E87:E91)</f>
        <v>629</v>
      </c>
      <c r="F92" s="25">
        <f>SUM(F87:F91)</f>
        <v>1779</v>
      </c>
      <c r="G92" s="25"/>
      <c r="H92" s="52"/>
      <c r="J92" s="23"/>
      <c r="K92" s="29" t="s">
        <v>19</v>
      </c>
      <c r="L92" s="25">
        <f>SUM(L87:L91)</f>
        <v>576</v>
      </c>
      <c r="M92" s="25">
        <f t="shared" ref="M92:N92" si="35">SUM(M87:M91)</f>
        <v>561</v>
      </c>
      <c r="N92" s="25">
        <f t="shared" si="35"/>
        <v>591</v>
      </c>
      <c r="O92" s="25">
        <f>SUM(O87:O91)</f>
        <v>1728</v>
      </c>
      <c r="P92" s="25"/>
      <c r="Q92" s="52"/>
    </row>
    <row r="93" spans="1:17">
      <c r="A93" s="23"/>
      <c r="B93" s="19"/>
      <c r="C93" s="20" t="str">
        <f>IF(C92&gt;L92,"Won", IF(C92&lt;L92,"Lost","Tied"))</f>
        <v>Lost</v>
      </c>
      <c r="D93" s="20" t="str">
        <f>IF(D92&gt;M92,"Won", IF(D92&lt;M92,"Lost","Tied"))</f>
        <v>Won</v>
      </c>
      <c r="E93" s="20" t="str">
        <f>IF(E92&gt;N92,"Won", IF(E92&lt;N92,"Lost","Tied"))</f>
        <v>Won</v>
      </c>
      <c r="F93" s="20" t="str">
        <f>IF(F92&gt;O92,"Won", IF(F92&lt;O92,"Lost","Tied"))</f>
        <v>Won</v>
      </c>
      <c r="G93" s="20"/>
      <c r="H93" s="26"/>
      <c r="J93" s="23"/>
      <c r="K93" s="19"/>
      <c r="L93" s="20" t="str">
        <f>IF(L92&gt;C92,"Won", IF(L92&lt;C92,"Lost","Tied"))</f>
        <v>Won</v>
      </c>
      <c r="M93" s="20" t="str">
        <f>IF(M92&gt;D92,"Won", IF(M92&lt;D92,"Lost","Tied"))</f>
        <v>Lost</v>
      </c>
      <c r="N93" s="20" t="str">
        <f>IF(N92&gt;E92,"Won", IF(N92&lt;E92,"Lost","Tied"))</f>
        <v>Lost</v>
      </c>
      <c r="O93" s="20" t="str">
        <f>IF(O92&gt;F92,"Won", IF(O92&lt;F92,"Lost","Tied"))</f>
        <v>Lost</v>
      </c>
      <c r="P93" s="20"/>
      <c r="Q93" s="26"/>
    </row>
    <row r="94" spans="1:17">
      <c r="A94" s="23"/>
      <c r="B94" s="24" t="s">
        <v>20</v>
      </c>
      <c r="C94" s="30">
        <f>SUM((IF(C93="Won", "1", IF(C93="Tied", "0.5","0"))), (IF(D93="Won", "1", IF(D93="Tied", "0.5","0"))), (IF(E93="Won", "1", IF(E93="Tied", "0.5","0"))), (IF(F93="Won", "1", IF(F93="Tied", "0.5","0"))))</f>
        <v>3</v>
      </c>
      <c r="D94" s="20"/>
      <c r="E94" s="20"/>
      <c r="F94" s="20"/>
      <c r="G94" s="20"/>
      <c r="H94" s="52"/>
      <c r="J94" s="23"/>
      <c r="K94" s="24" t="s">
        <v>20</v>
      </c>
      <c r="L94" s="30">
        <f>SUM((IF(L93="Won", "1", IF(L93="Tied", "0.5","0"))), (IF(M93="Won", "1", IF(M93="Tied", "0.5","0"))), (IF(N93="Won", "1", IF(N93="Tied", "0.5","0"))), (IF(O93="Won", "1", IF(O93="Tied", "0.5","0"))))</f>
        <v>1</v>
      </c>
      <c r="M94" s="20"/>
      <c r="N94" s="20"/>
      <c r="O94" s="20"/>
      <c r="P94" s="20"/>
      <c r="Q94" s="52"/>
    </row>
    <row r="95" spans="1:17">
      <c r="A95" s="23"/>
      <c r="B95" s="19"/>
      <c r="C95" s="20"/>
      <c r="D95" s="20"/>
      <c r="E95" s="20"/>
      <c r="F95" s="20"/>
      <c r="G95" s="20"/>
      <c r="H95" s="52"/>
      <c r="J95" s="23"/>
      <c r="K95" s="19"/>
      <c r="L95" s="20"/>
      <c r="M95" s="20"/>
      <c r="N95" s="20"/>
      <c r="O95" s="20"/>
      <c r="P95" s="20"/>
      <c r="Q95" s="52"/>
    </row>
    <row r="96" spans="1:17" ht="13.5" thickBot="1">
      <c r="A96" s="31"/>
      <c r="B96" s="32" t="s">
        <v>21</v>
      </c>
      <c r="C96" s="33">
        <f>'Week 7'!C120+C94</f>
        <v>13</v>
      </c>
      <c r="D96" s="34"/>
      <c r="E96" s="35"/>
      <c r="F96" s="35"/>
      <c r="G96" s="35"/>
      <c r="H96" s="36"/>
      <c r="J96" s="31"/>
      <c r="K96" s="32" t="s">
        <v>21</v>
      </c>
      <c r="L96" s="33">
        <f>'Week 7'!L24+L94</f>
        <v>20</v>
      </c>
      <c r="M96" s="34"/>
      <c r="N96" s="35"/>
      <c r="O96" s="35"/>
      <c r="P96" s="35"/>
      <c r="Q96" s="36"/>
    </row>
    <row r="97" spans="1:17">
      <c r="A97" s="19"/>
      <c r="B97" s="39"/>
      <c r="C97" s="30"/>
      <c r="D97" s="40"/>
      <c r="E97" s="20"/>
      <c r="F97" s="20"/>
      <c r="G97" s="20"/>
      <c r="H97" s="20"/>
      <c r="J97" s="19"/>
      <c r="K97" s="39"/>
      <c r="L97" s="30"/>
      <c r="M97" s="40"/>
      <c r="N97" s="20"/>
      <c r="O97" s="20"/>
      <c r="P97" s="20"/>
      <c r="Q97" s="20"/>
    </row>
    <row r="98" spans="1:17" ht="13.5" thickBot="1"/>
    <row r="99" spans="1:17" ht="18">
      <c r="A99" s="73" t="s">
        <v>98</v>
      </c>
      <c r="B99" s="74"/>
      <c r="C99" s="71"/>
      <c r="D99" s="72"/>
      <c r="E99" s="71" t="s">
        <v>71</v>
      </c>
      <c r="F99" s="72"/>
      <c r="G99" s="37" t="s">
        <v>13</v>
      </c>
      <c r="H99" s="15"/>
      <c r="I99" s="4"/>
      <c r="J99" s="73" t="s">
        <v>67</v>
      </c>
      <c r="K99" s="74"/>
      <c r="L99" s="71"/>
      <c r="M99" s="72"/>
      <c r="N99" s="71" t="s">
        <v>72</v>
      </c>
      <c r="O99" s="72"/>
      <c r="P99" s="46" t="s">
        <v>15</v>
      </c>
      <c r="Q99" s="15"/>
    </row>
    <row r="100" spans="1:17" ht="25.5">
      <c r="A100" s="41" t="s">
        <v>23</v>
      </c>
      <c r="B100" s="14" t="s">
        <v>22</v>
      </c>
      <c r="C100" s="13" t="s">
        <v>1</v>
      </c>
      <c r="D100" s="13" t="s">
        <v>2</v>
      </c>
      <c r="E100" s="13" t="s">
        <v>3</v>
      </c>
      <c r="F100" s="13" t="s">
        <v>32</v>
      </c>
      <c r="G100" s="13" t="s">
        <v>25</v>
      </c>
      <c r="H100" s="17" t="s">
        <v>24</v>
      </c>
      <c r="I100" s="5"/>
      <c r="J100" s="41" t="s">
        <v>23</v>
      </c>
      <c r="K100" s="14" t="s">
        <v>22</v>
      </c>
      <c r="L100" s="13" t="s">
        <v>1</v>
      </c>
      <c r="M100" s="13" t="s">
        <v>2</v>
      </c>
      <c r="N100" s="13" t="s">
        <v>3</v>
      </c>
      <c r="O100" s="13" t="s">
        <v>32</v>
      </c>
      <c r="P100" s="13" t="s">
        <v>25</v>
      </c>
      <c r="Q100" s="17" t="s">
        <v>24</v>
      </c>
    </row>
    <row r="101" spans="1:17">
      <c r="A101" s="28">
        <f>'Week 7'!H29</f>
        <v>145</v>
      </c>
      <c r="B101" s="9" t="s">
        <v>4</v>
      </c>
      <c r="C101" s="6">
        <v>132</v>
      </c>
      <c r="D101" s="6">
        <v>172</v>
      </c>
      <c r="E101" s="51">
        <v>163</v>
      </c>
      <c r="F101" s="25">
        <f>SUM(C101:E101)</f>
        <v>467</v>
      </c>
      <c r="G101" s="25">
        <f>INT(AVERAGE(C101:E101))</f>
        <v>155</v>
      </c>
      <c r="H101" s="21">
        <f>INT(AVERAGE('Week 1'!C77:E77,'Week 2'!C5:E5,'Week 3'!L101:N101,'Week 4'!L53:N53,'Week 5'!L5:N5,'Week 6'!C53:E53,'Week 7'!C29:E29,C101:E101))</f>
        <v>147</v>
      </c>
      <c r="I101" s="6"/>
      <c r="J101" s="28">
        <f>'Week 7'!Q53</f>
        <v>142</v>
      </c>
      <c r="K101" s="9" t="s">
        <v>42</v>
      </c>
      <c r="L101" s="20">
        <v>150</v>
      </c>
      <c r="M101" s="20">
        <v>140</v>
      </c>
      <c r="N101" s="22">
        <v>148</v>
      </c>
      <c r="O101" s="20">
        <f>SUM(L101:N101)</f>
        <v>438</v>
      </c>
      <c r="P101" s="25">
        <f>INT(AVERAGE(L101:N101))</f>
        <v>146</v>
      </c>
      <c r="Q101" s="21">
        <f>INT(AVERAGE('Week 1'!C53:E53,'Week 2'!C77:E77,'Week 3'!L5:N5,'Week 4'!C29:E29,'Week 5'!C101:E101,'Week 6'!C5:E5,'Week 7'!L53:N53,L101:N101))</f>
        <v>143</v>
      </c>
    </row>
    <row r="102" spans="1:17">
      <c r="A102" s="28">
        <f>'Week 7'!H30</f>
        <v>191</v>
      </c>
      <c r="B102" s="9" t="s">
        <v>40</v>
      </c>
      <c r="C102" s="6">
        <v>221</v>
      </c>
      <c r="D102" s="6">
        <v>239</v>
      </c>
      <c r="E102" s="6">
        <v>162</v>
      </c>
      <c r="F102" s="25">
        <f>SUM(C102:E102)</f>
        <v>622</v>
      </c>
      <c r="G102" s="25">
        <f>INT(AVERAGE(C102:E102))</f>
        <v>207</v>
      </c>
      <c r="H102" s="21">
        <f>INT(AVERAGE('Week 1'!C78:E78,'Week 2'!C6:E6,'Week 3'!L102:N102,'Week 4'!L54:N54,'Week 5'!L6:N6,'Week 6'!C54:E54,'Week 7'!C30:E30,C102:E102))</f>
        <v>193</v>
      </c>
      <c r="I102" s="6"/>
      <c r="J102" s="28">
        <f>'Week 7'!Q54</f>
        <v>169</v>
      </c>
      <c r="K102" s="9" t="s">
        <v>11</v>
      </c>
      <c r="L102" s="20">
        <v>146</v>
      </c>
      <c r="M102" s="20">
        <v>189</v>
      </c>
      <c r="N102" s="20">
        <v>172</v>
      </c>
      <c r="O102" s="20">
        <f>SUM(L102:N102)</f>
        <v>507</v>
      </c>
      <c r="P102" s="25">
        <f>INT(AVERAGE(L102:N102))</f>
        <v>169</v>
      </c>
      <c r="Q102" s="21">
        <f>INT(AVERAGE('Week 1'!C54:E54,'Week 2'!C78:E78,'Week 3'!L6:N6,'Week 4'!C30:E30,'Week 5'!C102:E102,'Week 6'!C6:E6,'Week 7'!L54:N54,L102:N102))</f>
        <v>169</v>
      </c>
    </row>
    <row r="103" spans="1:17">
      <c r="A103" s="28">
        <f>'Week 7'!H31</f>
        <v>177</v>
      </c>
      <c r="B103" s="9" t="s">
        <v>49</v>
      </c>
      <c r="C103" s="6">
        <v>179</v>
      </c>
      <c r="D103" s="6">
        <v>183</v>
      </c>
      <c r="E103" s="51">
        <v>142</v>
      </c>
      <c r="F103" s="25">
        <f>SUM(C103:E103)</f>
        <v>504</v>
      </c>
      <c r="G103" s="25">
        <f>INT(AVERAGE(C103:E103))</f>
        <v>168</v>
      </c>
      <c r="H103" s="21">
        <f>INT(AVERAGE('Week 1'!C79:E79,'Week 2'!C7:E7,'Week 3'!L103:N103,'Week 4'!L55:N55,'Week 5'!L7:N7,'Week 6'!C55:E55,'Week 7'!C31:E31,C103:E103))</f>
        <v>175</v>
      </c>
      <c r="I103" s="6"/>
      <c r="J103" s="28">
        <f>'Week 7'!Q55</f>
        <v>191</v>
      </c>
      <c r="K103" s="9" t="s">
        <v>58</v>
      </c>
      <c r="L103" s="20">
        <v>279</v>
      </c>
      <c r="M103" s="20">
        <v>218</v>
      </c>
      <c r="N103" s="20">
        <v>216</v>
      </c>
      <c r="O103" s="20">
        <f t="shared" ref="O103" si="36">SUM(L103:N103)</f>
        <v>713</v>
      </c>
      <c r="P103" s="25">
        <f t="shared" ref="P103" si="37">INT(AVERAGE(L103:N103))</f>
        <v>237</v>
      </c>
      <c r="Q103" s="21">
        <f>INT(AVERAGE('Week 1'!C55:E55,'Week 2'!C79:E79,'Week 3'!L7:N7,'Week 4'!C31:E31,'Week 5'!C103:E103,'Week 6'!C7:E7,'Week 7'!L55:N55,L103:N103))</f>
        <v>199</v>
      </c>
    </row>
    <row r="104" spans="1:17">
      <c r="A104" s="28"/>
      <c r="B104" s="9"/>
      <c r="C104" s="6"/>
      <c r="D104" s="6"/>
      <c r="E104" s="6"/>
      <c r="F104" s="25"/>
      <c r="G104" s="25"/>
      <c r="H104" s="21"/>
      <c r="I104" s="6"/>
      <c r="J104" s="28"/>
      <c r="K104" s="9"/>
      <c r="Q104" s="21"/>
    </row>
    <row r="105" spans="1:17">
      <c r="A105" s="28"/>
      <c r="B105" s="9"/>
      <c r="C105" s="6"/>
      <c r="D105" s="6"/>
      <c r="E105" s="6"/>
      <c r="F105" s="25"/>
      <c r="G105" s="25"/>
      <c r="H105" s="21"/>
      <c r="J105" s="28"/>
      <c r="K105" s="9"/>
      <c r="Q105" s="21"/>
    </row>
    <row r="106" spans="1:17">
      <c r="A106" s="18"/>
      <c r="C106"/>
      <c r="D106"/>
      <c r="E106"/>
      <c r="F106"/>
      <c r="G106"/>
      <c r="H106" s="21"/>
      <c r="J106" s="23"/>
      <c r="K106" s="19"/>
      <c r="L106" s="20"/>
      <c r="M106" s="20"/>
      <c r="N106" s="20"/>
      <c r="O106" s="20"/>
      <c r="P106" s="20"/>
      <c r="Q106" s="21"/>
    </row>
    <row r="107" spans="1:17">
      <c r="A107" s="23"/>
      <c r="B107" s="24" t="s">
        <v>17</v>
      </c>
      <c r="C107" s="25">
        <f>SUM(C101:C105)</f>
        <v>532</v>
      </c>
      <c r="D107" s="25">
        <f>SUM(D101:D105)</f>
        <v>594</v>
      </c>
      <c r="E107" s="25">
        <f>SUM(E101:E105)</f>
        <v>467</v>
      </c>
      <c r="F107" s="25">
        <f>SUM(F101:F105)</f>
        <v>1593</v>
      </c>
      <c r="G107" s="25"/>
      <c r="H107" s="26"/>
      <c r="J107" s="23"/>
      <c r="K107" s="24" t="s">
        <v>17</v>
      </c>
      <c r="L107" s="25">
        <f t="shared" ref="L107:M107" si="38">SUM(L101:L105)</f>
        <v>575</v>
      </c>
      <c r="M107" s="25">
        <f t="shared" si="38"/>
        <v>547</v>
      </c>
      <c r="N107" s="25">
        <f>SUM(N101:N105)</f>
        <v>536</v>
      </c>
      <c r="O107" s="25">
        <f>SUM(O101:O105)</f>
        <v>1658</v>
      </c>
      <c r="P107" s="25"/>
      <c r="Q107" s="26"/>
    </row>
    <row r="108" spans="1:17">
      <c r="A108" s="23"/>
      <c r="B108" s="19"/>
      <c r="C108" s="25"/>
      <c r="D108" s="25"/>
      <c r="E108" s="25"/>
      <c r="F108" s="25"/>
      <c r="G108" s="25"/>
      <c r="H108" s="21"/>
      <c r="J108" s="23"/>
      <c r="K108" s="19"/>
      <c r="L108" s="25"/>
      <c r="M108" s="25"/>
      <c r="N108" s="25"/>
      <c r="O108" s="25"/>
      <c r="P108" s="25"/>
      <c r="Q108" s="21"/>
    </row>
    <row r="109" spans="1:17">
      <c r="A109" s="23"/>
      <c r="B109" s="19"/>
      <c r="C109" s="20"/>
      <c r="D109" s="20"/>
      <c r="E109" s="20"/>
      <c r="F109" s="20"/>
      <c r="G109" s="20"/>
      <c r="H109" s="52"/>
      <c r="J109" s="23"/>
      <c r="K109" s="19"/>
      <c r="L109" s="20"/>
      <c r="M109" s="20"/>
      <c r="N109" s="20"/>
      <c r="O109" s="20"/>
      <c r="P109" s="20"/>
      <c r="Q109" s="52"/>
    </row>
    <row r="110" spans="1:17" ht="25.5">
      <c r="A110" s="16" t="s">
        <v>16</v>
      </c>
      <c r="B110" s="14" t="s">
        <v>22</v>
      </c>
      <c r="C110" s="13" t="s">
        <v>1</v>
      </c>
      <c r="D110" s="13" t="s">
        <v>2</v>
      </c>
      <c r="E110" s="13" t="s">
        <v>3</v>
      </c>
      <c r="F110" s="13" t="s">
        <v>33</v>
      </c>
      <c r="G110" s="13" t="s">
        <v>18</v>
      </c>
      <c r="H110" s="50"/>
      <c r="I110" s="5"/>
      <c r="J110" s="16" t="s">
        <v>16</v>
      </c>
      <c r="K110" s="14" t="s">
        <v>22</v>
      </c>
      <c r="L110" s="13" t="s">
        <v>1</v>
      </c>
      <c r="M110" s="13" t="s">
        <v>2</v>
      </c>
      <c r="N110" s="13" t="s">
        <v>3</v>
      </c>
      <c r="O110" s="13" t="s">
        <v>33</v>
      </c>
      <c r="P110" s="13" t="s">
        <v>18</v>
      </c>
      <c r="Q110" s="50"/>
    </row>
    <row r="111" spans="1:17">
      <c r="A111" s="28">
        <f>IF(A101&gt;=200, "0", 200-A101)</f>
        <v>55</v>
      </c>
      <c r="B111" s="9" t="s">
        <v>4</v>
      </c>
      <c r="C111" s="25">
        <f t="shared" ref="C111:D113" si="39">$A111+C101</f>
        <v>187</v>
      </c>
      <c r="D111" s="25">
        <f t="shared" si="39"/>
        <v>227</v>
      </c>
      <c r="E111" s="25">
        <f>$A111+E101</f>
        <v>218</v>
      </c>
      <c r="F111" s="25">
        <f>SUM(C111:E111)</f>
        <v>632</v>
      </c>
      <c r="G111" s="25">
        <f>IF(H101&gt;=200, "0", 200-H101)</f>
        <v>53</v>
      </c>
      <c r="H111" s="43"/>
      <c r="J111" s="28">
        <f>IF(J101&gt;=200, "0", 200-J101)</f>
        <v>58</v>
      </c>
      <c r="K111" s="9" t="s">
        <v>42</v>
      </c>
      <c r="L111" s="25">
        <f t="shared" ref="L111:N113" si="40">$J111+L101</f>
        <v>208</v>
      </c>
      <c r="M111" s="25">
        <f t="shared" si="40"/>
        <v>198</v>
      </c>
      <c r="N111" s="25">
        <f t="shared" si="40"/>
        <v>206</v>
      </c>
      <c r="O111" s="25">
        <f>SUM(L111:N111)</f>
        <v>612</v>
      </c>
      <c r="P111" s="25">
        <f>IF(Q101&gt;=200, "0", 200-Q101)</f>
        <v>57</v>
      </c>
      <c r="Q111" s="52"/>
    </row>
    <row r="112" spans="1:17">
      <c r="A112" s="28">
        <f>IF(A102&gt;=200, "0", 200-A102)</f>
        <v>9</v>
      </c>
      <c r="B112" s="9" t="s">
        <v>40</v>
      </c>
      <c r="C112" s="25">
        <f t="shared" si="39"/>
        <v>230</v>
      </c>
      <c r="D112" s="25">
        <f t="shared" si="39"/>
        <v>248</v>
      </c>
      <c r="E112" s="25">
        <f>$A112+E102</f>
        <v>171</v>
      </c>
      <c r="F112" s="25">
        <f t="shared" ref="F112:F113" si="41">SUM(C112:E112)</f>
        <v>649</v>
      </c>
      <c r="G112" s="25">
        <f>IF(H102&gt;=200, "0", 200-H102)</f>
        <v>7</v>
      </c>
      <c r="H112" s="43"/>
      <c r="J112" s="28">
        <f>IF(J102&gt;=200, "0", 200-J102)</f>
        <v>31</v>
      </c>
      <c r="K112" s="9" t="s">
        <v>11</v>
      </c>
      <c r="L112" s="25">
        <f t="shared" si="40"/>
        <v>177</v>
      </c>
      <c r="M112" s="25">
        <f t="shared" si="40"/>
        <v>220</v>
      </c>
      <c r="N112" s="25">
        <f t="shared" si="40"/>
        <v>203</v>
      </c>
      <c r="O112" s="25">
        <f>SUM(L112:N112)</f>
        <v>600</v>
      </c>
      <c r="P112" s="25">
        <f>IF(Q102&gt;=200, "0", 200-Q102)</f>
        <v>31</v>
      </c>
      <c r="Q112" s="52"/>
    </row>
    <row r="113" spans="1:17">
      <c r="A113" s="28">
        <f>IF(A103&gt;=200, "0", 200-A103)</f>
        <v>23</v>
      </c>
      <c r="B113" s="9" t="s">
        <v>49</v>
      </c>
      <c r="C113" s="25">
        <f t="shared" si="39"/>
        <v>202</v>
      </c>
      <c r="D113" s="25">
        <f t="shared" si="39"/>
        <v>206</v>
      </c>
      <c r="E113" s="25">
        <f>$A113+E103</f>
        <v>165</v>
      </c>
      <c r="F113" s="25">
        <f t="shared" si="41"/>
        <v>573</v>
      </c>
      <c r="G113" s="25">
        <f>IF(H103&gt;=200, "0", 200-H103)</f>
        <v>25</v>
      </c>
      <c r="H113" s="43"/>
      <c r="J113" s="28">
        <f>IF(J103&gt;=200, "0", 200-J103)</f>
        <v>9</v>
      </c>
      <c r="K113" s="9" t="s">
        <v>58</v>
      </c>
      <c r="L113" s="25">
        <f t="shared" si="40"/>
        <v>288</v>
      </c>
      <c r="M113" s="25">
        <f t="shared" si="40"/>
        <v>227</v>
      </c>
      <c r="N113" s="25">
        <f t="shared" si="40"/>
        <v>225</v>
      </c>
      <c r="O113" s="25">
        <f>SUM(L113:N113)</f>
        <v>740</v>
      </c>
      <c r="P113" s="25">
        <f>IF(Q103&gt;=200, "0", 200-Q103)</f>
        <v>1</v>
      </c>
      <c r="Q113" s="52"/>
    </row>
    <row r="114" spans="1:17">
      <c r="A114" s="28"/>
      <c r="C114" s="25"/>
      <c r="D114" s="25"/>
      <c r="E114" s="25"/>
      <c r="F114" s="25"/>
      <c r="G114" s="25"/>
      <c r="H114" s="43"/>
      <c r="J114" s="28"/>
      <c r="K114" s="19"/>
      <c r="L114" s="25"/>
      <c r="M114" s="25"/>
      <c r="N114" s="25"/>
      <c r="O114" s="25"/>
      <c r="P114" s="25"/>
      <c r="Q114" s="52"/>
    </row>
    <row r="115" spans="1:17">
      <c r="A115" s="23"/>
      <c r="B115" s="19"/>
      <c r="C115" s="20"/>
      <c r="D115" s="20"/>
      <c r="E115" s="20"/>
      <c r="F115" s="20"/>
      <c r="G115" s="20"/>
      <c r="H115" s="52"/>
      <c r="J115" s="23"/>
      <c r="K115" s="19"/>
      <c r="L115" s="20"/>
      <c r="M115" s="20"/>
      <c r="N115" s="20"/>
      <c r="O115" s="20"/>
      <c r="P115" s="20"/>
      <c r="Q115" s="52"/>
    </row>
    <row r="116" spans="1:17">
      <c r="A116" s="23"/>
      <c r="B116" s="29" t="s">
        <v>19</v>
      </c>
      <c r="C116" s="25">
        <f>SUM(C111:C115)</f>
        <v>619</v>
      </c>
      <c r="D116" s="25">
        <f>SUM(D111:D115)</f>
        <v>681</v>
      </c>
      <c r="E116" s="25">
        <f>SUM(E111:E115)</f>
        <v>554</v>
      </c>
      <c r="F116" s="25">
        <f t="shared" ref="F116" si="42">SUM(F111:F115)</f>
        <v>1854</v>
      </c>
      <c r="G116" s="25"/>
      <c r="H116" s="52"/>
      <c r="J116" s="23"/>
      <c r="K116" s="29" t="s">
        <v>19</v>
      </c>
      <c r="L116" s="25">
        <f>SUM(L111:L115)</f>
        <v>673</v>
      </c>
      <c r="M116" s="25">
        <f>SUM(M111:M115)</f>
        <v>645</v>
      </c>
      <c r="N116" s="25">
        <f>SUM(N111:N115)</f>
        <v>634</v>
      </c>
      <c r="O116" s="25">
        <f>SUM(O111:O115)</f>
        <v>1952</v>
      </c>
      <c r="P116" s="25"/>
      <c r="Q116" s="52"/>
    </row>
    <row r="117" spans="1:17">
      <c r="A117" s="23"/>
      <c r="B117" s="19"/>
      <c r="C117" s="20" t="str">
        <f>IF(C116&gt;L116,"Won", IF(C116&lt;L116,"Lost","Tied"))</f>
        <v>Lost</v>
      </c>
      <c r="D117" s="20" t="str">
        <f>IF(D116&gt;M116,"Won", IF(D116&lt;M116,"Lost","Tied"))</f>
        <v>Won</v>
      </c>
      <c r="E117" s="20" t="str">
        <f>IF(E116&gt;N116,"Won", IF(E116&lt;N116,"Lost","Tied"))</f>
        <v>Lost</v>
      </c>
      <c r="F117" s="20" t="str">
        <f>IF(F116&gt;O116,"Won", IF(F116&lt;O116,"Lost","Tied"))</f>
        <v>Lost</v>
      </c>
      <c r="G117" s="20"/>
      <c r="H117" s="26"/>
      <c r="J117" s="23"/>
      <c r="K117" s="19"/>
      <c r="L117" s="20" t="str">
        <f>IF(L116&gt;C116,"Won", IF(L116&lt;C116,"Lost","Tied"))</f>
        <v>Won</v>
      </c>
      <c r="M117" s="20" t="str">
        <f>IF(M116&gt;D116,"Won", IF(M116&lt;D116,"Lost","Tied"))</f>
        <v>Lost</v>
      </c>
      <c r="N117" s="20" t="str">
        <f>IF(N116&gt;E116,"Won", IF(N116&lt;E116,"Lost","Tied"))</f>
        <v>Won</v>
      </c>
      <c r="O117" s="20" t="str">
        <f>IF(O116&gt;F116,"Won", IF(O116&lt;F116,"Lost","Tied"))</f>
        <v>Won</v>
      </c>
      <c r="P117" s="20"/>
      <c r="Q117" s="26"/>
    </row>
    <row r="118" spans="1:17">
      <c r="A118" s="23"/>
      <c r="B118" s="24" t="s">
        <v>20</v>
      </c>
      <c r="C118" s="30">
        <f>SUM((IF(C117="Won", "1", IF(C117="Tied", "0.5","0"))), (IF(D117="Won", "1", IF(D117="Tied", "0.5","0"))), (IF(E117="Won", "1", IF(E117="Tied", "0.5","0"))), (IF(F117="Won", "1", IF(F117="Tied", "0.5","0"))))</f>
        <v>1</v>
      </c>
      <c r="D118" s="20"/>
      <c r="E118" s="20"/>
      <c r="F118" s="20"/>
      <c r="G118" s="20"/>
      <c r="H118" s="52"/>
      <c r="J118" s="23"/>
      <c r="K118" s="24" t="s">
        <v>20</v>
      </c>
      <c r="L118" s="30">
        <f>SUM((IF(L117="Won", "1", IF(L117="Tied", "0.5","0"))), (IF(M117="Won", "1", IF(M117="Tied", "0.5","0"))), (IF(N117="Won", "1", IF(N117="Tied", "0.5","0"))), (IF(O117="Won", "1", IF(O117="Tied", "0.5","0"))))</f>
        <v>3</v>
      </c>
      <c r="M118" s="20"/>
      <c r="N118" s="20"/>
      <c r="O118" s="20"/>
      <c r="P118" s="20"/>
      <c r="Q118" s="52"/>
    </row>
    <row r="119" spans="1:17">
      <c r="A119" s="23"/>
      <c r="B119" s="19"/>
      <c r="C119" s="20"/>
      <c r="D119" s="20"/>
      <c r="E119" s="20"/>
      <c r="F119" s="20"/>
      <c r="G119" s="20"/>
      <c r="H119" s="52"/>
      <c r="J119" s="23"/>
      <c r="K119" s="19"/>
      <c r="L119" s="20"/>
      <c r="M119" s="20"/>
      <c r="N119" s="20"/>
      <c r="O119" s="20"/>
      <c r="P119" s="20"/>
      <c r="Q119" s="52"/>
    </row>
    <row r="120" spans="1:17" ht="13.5" thickBot="1">
      <c r="A120" s="31"/>
      <c r="B120" s="32" t="s">
        <v>21</v>
      </c>
      <c r="C120" s="33">
        <f>'Week 7'!C48+C118</f>
        <v>19</v>
      </c>
      <c r="D120" s="34"/>
      <c r="E120" s="35"/>
      <c r="F120" s="35"/>
      <c r="G120" s="35"/>
      <c r="H120" s="36"/>
      <c r="I120" s="45"/>
      <c r="J120" s="31"/>
      <c r="K120" s="32" t="s">
        <v>21</v>
      </c>
      <c r="L120" s="33">
        <f>'Week 7'!L72+L118</f>
        <v>18</v>
      </c>
      <c r="M120" s="34"/>
      <c r="N120" s="35"/>
      <c r="O120" s="35"/>
      <c r="P120" s="35"/>
      <c r="Q120" s="36"/>
    </row>
  </sheetData>
  <mergeCells count="26">
    <mergeCell ref="A99:B99"/>
    <mergeCell ref="C99:D99"/>
    <mergeCell ref="E99:F99"/>
    <mergeCell ref="A75:D75"/>
    <mergeCell ref="E75:F75"/>
    <mergeCell ref="L75:M75"/>
    <mergeCell ref="N75:O75"/>
    <mergeCell ref="N51:O51"/>
    <mergeCell ref="J51:K51"/>
    <mergeCell ref="L51:M51"/>
    <mergeCell ref="J99:K99"/>
    <mergeCell ref="L99:M99"/>
    <mergeCell ref="N99:O99"/>
    <mergeCell ref="A3:D3"/>
    <mergeCell ref="E3:F3"/>
    <mergeCell ref="N3:O3"/>
    <mergeCell ref="J27:M27"/>
    <mergeCell ref="N27:O27"/>
    <mergeCell ref="J3:K3"/>
    <mergeCell ref="L3:M3"/>
    <mergeCell ref="A27:B27"/>
    <mergeCell ref="C27:D27"/>
    <mergeCell ref="E27:F27"/>
    <mergeCell ref="A51:D51"/>
    <mergeCell ref="E51:F51"/>
    <mergeCell ref="J75:K75"/>
  </mergeCells>
  <conditionalFormatting sqref="C21:G21 L21:P21 C45:G45 L45:P45 C69:G69 L69:P69 C93:G93 L93:P93 C117:G117 L117:P117">
    <cfRule type="cellIs" dxfId="23" priority="16" stopIfTrue="1" operator="equal">
      <formula>"Lost"</formula>
    </cfRule>
    <cfRule type="cellIs" dxfId="22" priority="17" stopIfTrue="1" operator="equal">
      <formula>"Won"</formula>
    </cfRule>
    <cfRule type="cellIs" dxfId="21" priority="18" stopIfTrue="1" operator="equal">
      <formula>"Tied"</formula>
    </cfRule>
  </conditionalFormatting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dimension ref="A1:R120"/>
  <sheetViews>
    <sheetView workbookViewId="0"/>
  </sheetViews>
  <sheetFormatPr defaultColWidth="8.85546875" defaultRowHeight="12.75"/>
  <cols>
    <col min="1" max="1" width="6.140625" customWidth="1"/>
    <col min="2" max="2" width="28.7109375" customWidth="1"/>
    <col min="3" max="4" width="8" style="51" customWidth="1"/>
    <col min="5" max="5" width="8" style="51" bestFit="1" customWidth="1"/>
    <col min="6" max="8" width="8" style="51" customWidth="1"/>
    <col min="9" max="9" width="4.42578125" style="51" customWidth="1"/>
    <col min="10" max="10" width="6.140625" customWidth="1"/>
    <col min="11" max="11" width="28.7109375" customWidth="1"/>
    <col min="12" max="17" width="8" customWidth="1"/>
  </cols>
  <sheetData>
    <row r="1" spans="1:18" ht="18">
      <c r="A1" s="11" t="s">
        <v>121</v>
      </c>
    </row>
    <row r="2" spans="1:18" ht="7.5" customHeight="1" thickBot="1">
      <c r="A2" s="10"/>
    </row>
    <row r="3" spans="1:18" s="3" customFormat="1" ht="18">
      <c r="A3" s="73" t="s">
        <v>78</v>
      </c>
      <c r="B3" s="76"/>
      <c r="C3" s="71"/>
      <c r="D3" s="72"/>
      <c r="E3" s="71" t="s">
        <v>34</v>
      </c>
      <c r="F3" s="72"/>
      <c r="G3" s="46" t="s">
        <v>9</v>
      </c>
      <c r="H3" s="15"/>
      <c r="J3" s="73" t="s">
        <v>80</v>
      </c>
      <c r="K3" s="76"/>
      <c r="L3" s="71"/>
      <c r="M3" s="72"/>
      <c r="N3" s="71" t="s">
        <v>35</v>
      </c>
      <c r="O3" s="72"/>
      <c r="P3" s="46" t="s">
        <v>14</v>
      </c>
      <c r="Q3" s="15"/>
    </row>
    <row r="4" spans="1:18" s="2" customFormat="1" ht="25.5">
      <c r="A4" s="41" t="s">
        <v>23</v>
      </c>
      <c r="B4" s="14" t="s">
        <v>22</v>
      </c>
      <c r="C4" s="13" t="s">
        <v>1</v>
      </c>
      <c r="D4" s="13" t="s">
        <v>2</v>
      </c>
      <c r="E4" s="13" t="s">
        <v>3</v>
      </c>
      <c r="F4" s="13" t="s">
        <v>32</v>
      </c>
      <c r="G4" s="13" t="s">
        <v>25</v>
      </c>
      <c r="H4" s="17" t="s">
        <v>24</v>
      </c>
      <c r="J4" s="41" t="s">
        <v>23</v>
      </c>
      <c r="K4" s="14" t="s">
        <v>22</v>
      </c>
      <c r="L4" s="13" t="s">
        <v>1</v>
      </c>
      <c r="M4" s="13" t="s">
        <v>2</v>
      </c>
      <c r="N4" s="13" t="s">
        <v>3</v>
      </c>
      <c r="O4" s="13" t="s">
        <v>32</v>
      </c>
      <c r="P4" s="13" t="s">
        <v>25</v>
      </c>
      <c r="Q4" s="17" t="s">
        <v>24</v>
      </c>
    </row>
    <row r="5" spans="1:18">
      <c r="A5" s="28">
        <f>'Week 8'!H29</f>
        <v>129</v>
      </c>
      <c r="B5" s="9" t="s">
        <v>48</v>
      </c>
      <c r="C5" s="51">
        <v>143</v>
      </c>
      <c r="D5" s="20">
        <v>101</v>
      </c>
      <c r="E5" s="20">
        <v>135</v>
      </c>
      <c r="F5" s="20">
        <f>SUM(C5:E5)</f>
        <v>379</v>
      </c>
      <c r="G5" s="25">
        <f>INT(AVERAGE(C5:E5))</f>
        <v>126</v>
      </c>
      <c r="H5" s="21">
        <f>INT(AVERAGE('Week 1'!L77:N77,'Week 2'!C101:E101,'Week 3'!L29:N29,'Week 4'!C77:E77,'Week 5'!C53:E53,'Week 6'!L5:N5,'Week 7'!L101:N101,'Week 8'!C29:E29,C5:E5))</f>
        <v>128</v>
      </c>
      <c r="I5" s="6"/>
      <c r="J5" s="28">
        <f>'Week 8'!Q53</f>
        <v>72</v>
      </c>
      <c r="K5" s="55" t="s">
        <v>44</v>
      </c>
      <c r="L5" s="20"/>
      <c r="M5" s="20"/>
      <c r="N5" s="22"/>
      <c r="O5" s="20"/>
      <c r="P5" s="25"/>
      <c r="Q5" s="21">
        <f>INT(AVERAGE('Week 1'!L101:N101,'Week 2'!L77:N77,'Week 3'!C53:E53,'Week 4'!C101:E101,'Week 5'!C5:E5,'Week 6'!L29:N29,'Week 7'!C77:E77,'Week 8'!L53:N53,L5:N5))</f>
        <v>72</v>
      </c>
      <c r="R5" s="6"/>
    </row>
    <row r="6" spans="1:18">
      <c r="A6" s="28">
        <f>'Week 8'!H30</f>
        <v>140</v>
      </c>
      <c r="B6" s="9" t="s">
        <v>81</v>
      </c>
      <c r="C6" s="20">
        <v>164</v>
      </c>
      <c r="D6" s="20">
        <v>122</v>
      </c>
      <c r="E6" s="20">
        <v>156</v>
      </c>
      <c r="F6" s="20">
        <f t="shared" ref="F6:F7" si="0">SUM(C6:E6)</f>
        <v>442</v>
      </c>
      <c r="G6" s="25">
        <f t="shared" ref="G6:G7" si="1">INT(AVERAGE(C6:E6))</f>
        <v>147</v>
      </c>
      <c r="H6" s="21">
        <f>INT(AVERAGE('Week 1'!L78:N78,'Week 2'!C102:E102,'Week 3'!L30:N30,'Week 4'!C78:E78,'Week 5'!C54:E54,'Week 6'!L6:N6,'Week 7'!L102:N102,'Week 8'!C30:E30,C6:E6))</f>
        <v>141</v>
      </c>
      <c r="I6" s="6"/>
      <c r="J6" s="28">
        <f>'Week 8'!Q54</f>
        <v>110</v>
      </c>
      <c r="K6" s="9" t="s">
        <v>45</v>
      </c>
      <c r="L6" s="20">
        <v>83</v>
      </c>
      <c r="M6" s="20">
        <v>102</v>
      </c>
      <c r="N6" s="20">
        <v>70</v>
      </c>
      <c r="O6" s="20">
        <f t="shared" ref="O6:O8" si="2">SUM(L6:N6)</f>
        <v>255</v>
      </c>
      <c r="P6" s="25">
        <f>INT(AVERAGE(L6:N6))</f>
        <v>85</v>
      </c>
      <c r="Q6" s="21">
        <f>INT(AVERAGE('Week 1'!L102:N102,'Week 2'!L78:N78,'Week 3'!C54:E54,'Week 4'!C102:E102,'Week 5'!C6:E6,'Week 6'!L30:N30,'Week 7'!C78:E78,'Week 8'!L54:N54,L6:N6))</f>
        <v>107</v>
      </c>
      <c r="R6" s="6"/>
    </row>
    <row r="7" spans="1:18">
      <c r="A7" s="28">
        <f>'Week 8'!H31</f>
        <v>168</v>
      </c>
      <c r="B7" s="9" t="s">
        <v>50</v>
      </c>
      <c r="C7" s="20">
        <v>182</v>
      </c>
      <c r="D7" s="20">
        <v>168</v>
      </c>
      <c r="E7" s="20">
        <v>135</v>
      </c>
      <c r="F7" s="20">
        <f t="shared" si="0"/>
        <v>485</v>
      </c>
      <c r="G7" s="25">
        <f t="shared" si="1"/>
        <v>161</v>
      </c>
      <c r="H7" s="21">
        <f>INT(AVERAGE('Week 1'!L79:N79,'Week 2'!C103:E103,'Week 3'!L31:N31,'Week 4'!C79:E79,'Week 5'!C55:E55,'Week 6'!L7:N7,'Week 7'!L103:N103,'Week 8'!C31:E31,C7:E7))</f>
        <v>167</v>
      </c>
      <c r="I7" s="6"/>
      <c r="J7" s="28">
        <f>'Week 8'!Q55</f>
        <v>112</v>
      </c>
      <c r="K7" s="9" t="s">
        <v>46</v>
      </c>
      <c r="L7" s="51">
        <v>100</v>
      </c>
      <c r="M7" s="51">
        <v>158</v>
      </c>
      <c r="N7" s="51">
        <v>147</v>
      </c>
      <c r="O7" s="20">
        <f t="shared" si="2"/>
        <v>405</v>
      </c>
      <c r="P7" s="25">
        <f>INT(AVERAGE(L7:N7))</f>
        <v>135</v>
      </c>
      <c r="Q7" s="21">
        <f>INT(AVERAGE('Week 1'!L103:N103,'Week 2'!L79:N79,'Week 3'!C55:E55,'Week 4'!C103:E103,'Week 5'!C7:E7,'Week 6'!L31:N31,'Week 7'!C79:E79,'Week 8'!L55:N55,L7:N7))</f>
        <v>115</v>
      </c>
      <c r="R7" s="6"/>
    </row>
    <row r="8" spans="1:18">
      <c r="A8" s="28"/>
      <c r="B8" s="9"/>
      <c r="G8" s="25"/>
      <c r="H8" s="21"/>
      <c r="I8" s="6"/>
      <c r="J8" s="28">
        <f>'Week 8'!H9</f>
        <v>117</v>
      </c>
      <c r="K8" s="9" t="s">
        <v>87</v>
      </c>
      <c r="L8" s="20">
        <v>155</v>
      </c>
      <c r="M8" s="20">
        <v>120</v>
      </c>
      <c r="N8" s="20">
        <v>113</v>
      </c>
      <c r="O8" s="20">
        <f t="shared" si="2"/>
        <v>388</v>
      </c>
      <c r="P8" s="25">
        <f>INT(AVERAGE(L8:N8))</f>
        <v>129</v>
      </c>
      <c r="Q8" s="21">
        <f>INT(AVERAGE('Week 2'!C8:E8,'Week 5'!L82:N82,'Week 7'!C56:E56,'Week 8'!C9:E9,L8:N8))</f>
        <v>119</v>
      </c>
      <c r="R8" s="6"/>
    </row>
    <row r="9" spans="1:18">
      <c r="A9" s="18"/>
      <c r="B9" s="9"/>
      <c r="C9" s="25"/>
      <c r="F9" s="25"/>
      <c r="G9" s="25"/>
      <c r="H9" s="21"/>
      <c r="J9" s="18"/>
      <c r="K9" s="9"/>
      <c r="L9" s="20"/>
      <c r="M9" s="20"/>
      <c r="N9" s="20"/>
      <c r="O9" s="20"/>
      <c r="P9" s="25"/>
      <c r="Q9" s="21"/>
    </row>
    <row r="10" spans="1:18">
      <c r="A10" s="18"/>
      <c r="B10" s="1"/>
      <c r="C10" s="20"/>
      <c r="D10" s="20"/>
      <c r="E10" s="20"/>
      <c r="F10" s="20"/>
      <c r="G10" s="20"/>
      <c r="H10" s="21"/>
      <c r="J10" s="23"/>
      <c r="K10" s="19"/>
      <c r="L10" s="20"/>
      <c r="M10" s="20"/>
      <c r="N10" s="20"/>
      <c r="O10" s="20"/>
      <c r="P10" s="20"/>
      <c r="Q10" s="21"/>
    </row>
    <row r="11" spans="1:18">
      <c r="A11" s="23"/>
      <c r="B11" s="24" t="s">
        <v>17</v>
      </c>
      <c r="C11" s="25">
        <f>SUM(C5:C9)</f>
        <v>489</v>
      </c>
      <c r="D11" s="25">
        <f>SUM(D5:D9)</f>
        <v>391</v>
      </c>
      <c r="E11" s="25">
        <f>SUM(E5:E9)</f>
        <v>426</v>
      </c>
      <c r="F11" s="25">
        <f>SUM(F5:F9)</f>
        <v>1306</v>
      </c>
      <c r="G11" s="25"/>
      <c r="H11" s="26"/>
      <c r="J11" s="23"/>
      <c r="K11" s="24" t="s">
        <v>17</v>
      </c>
      <c r="L11" s="25">
        <f>SUM(L5:L9)</f>
        <v>338</v>
      </c>
      <c r="M11" s="25">
        <f>SUM(M5:M9)</f>
        <v>380</v>
      </c>
      <c r="N11" s="25">
        <f>SUM(N5:N9)</f>
        <v>330</v>
      </c>
      <c r="O11" s="25">
        <f>SUM(O5:O9)</f>
        <v>1048</v>
      </c>
      <c r="P11" s="25"/>
      <c r="Q11" s="26"/>
    </row>
    <row r="12" spans="1:18">
      <c r="A12" s="23"/>
      <c r="B12" s="19"/>
      <c r="C12" s="25"/>
      <c r="D12" s="25"/>
      <c r="E12" s="25"/>
      <c r="F12" s="25"/>
      <c r="G12" s="25"/>
      <c r="H12" s="21"/>
      <c r="J12" s="23"/>
      <c r="K12" s="19"/>
      <c r="L12" s="25"/>
      <c r="M12" s="25"/>
      <c r="N12" s="25"/>
      <c r="O12" s="25"/>
      <c r="P12" s="25"/>
      <c r="Q12" s="21"/>
    </row>
    <row r="13" spans="1:18">
      <c r="A13" s="23"/>
      <c r="B13" s="19"/>
      <c r="C13" s="20"/>
      <c r="D13" s="20"/>
      <c r="E13" s="20"/>
      <c r="F13" s="20"/>
      <c r="G13" s="20"/>
      <c r="H13" s="52"/>
      <c r="J13" s="23"/>
      <c r="K13" s="19"/>
      <c r="L13" s="20"/>
      <c r="M13" s="20"/>
      <c r="N13" s="20"/>
      <c r="O13" s="20"/>
      <c r="P13" s="20"/>
      <c r="Q13" s="52"/>
    </row>
    <row r="14" spans="1:18" s="2" customFormat="1" ht="25.5">
      <c r="A14" s="16" t="s">
        <v>16</v>
      </c>
      <c r="B14" s="14" t="s">
        <v>22</v>
      </c>
      <c r="C14" s="13" t="s">
        <v>1</v>
      </c>
      <c r="D14" s="13" t="s">
        <v>2</v>
      </c>
      <c r="E14" s="13" t="s">
        <v>3</v>
      </c>
      <c r="F14" s="13" t="s">
        <v>33</v>
      </c>
      <c r="G14" s="13" t="s">
        <v>18</v>
      </c>
      <c r="H14" s="50"/>
      <c r="J14" s="16" t="s">
        <v>16</v>
      </c>
      <c r="K14" s="14" t="s">
        <v>22</v>
      </c>
      <c r="L14" s="13" t="s">
        <v>1</v>
      </c>
      <c r="M14" s="13" t="s">
        <v>2</v>
      </c>
      <c r="N14" s="13" t="s">
        <v>3</v>
      </c>
      <c r="O14" s="13" t="s">
        <v>33</v>
      </c>
      <c r="P14" s="13" t="s">
        <v>18</v>
      </c>
      <c r="Q14" s="50"/>
    </row>
    <row r="15" spans="1:18">
      <c r="A15" s="28">
        <f>IF(A5&gt;=200, "0", 200-A5)</f>
        <v>71</v>
      </c>
      <c r="B15" s="9" t="s">
        <v>48</v>
      </c>
      <c r="C15" s="25">
        <f t="shared" ref="C15:E17" si="3">$A15+C5</f>
        <v>214</v>
      </c>
      <c r="D15" s="25">
        <f t="shared" si="3"/>
        <v>172</v>
      </c>
      <c r="E15" s="25">
        <f t="shared" si="3"/>
        <v>206</v>
      </c>
      <c r="F15" s="25">
        <f>SUM(C15:E15)</f>
        <v>592</v>
      </c>
      <c r="G15" s="25">
        <f>IF(H5&gt;=200, "0", 200-H5)</f>
        <v>72</v>
      </c>
      <c r="H15" s="52"/>
      <c r="J15" s="28">
        <f>IF(J8&gt;=200, "0", 200-J8)</f>
        <v>83</v>
      </c>
      <c r="K15" s="9" t="s">
        <v>87</v>
      </c>
      <c r="L15" s="25">
        <f>$J15+L8</f>
        <v>238</v>
      </c>
      <c r="M15" s="25">
        <f t="shared" ref="M15:N15" si="4">$J15+M8</f>
        <v>203</v>
      </c>
      <c r="N15" s="25">
        <f t="shared" si="4"/>
        <v>196</v>
      </c>
      <c r="O15" s="25">
        <f>SUM(L15:N15)</f>
        <v>637</v>
      </c>
      <c r="P15" s="25">
        <f>IF(Q8&gt;=200, "0", 200-Q8)</f>
        <v>81</v>
      </c>
      <c r="Q15" s="52"/>
    </row>
    <row r="16" spans="1:18">
      <c r="A16" s="28">
        <f>IF(A6&gt;=200, "0", 200-A6)</f>
        <v>60</v>
      </c>
      <c r="B16" s="9" t="s">
        <v>81</v>
      </c>
      <c r="C16" s="25">
        <f t="shared" si="3"/>
        <v>224</v>
      </c>
      <c r="D16" s="25">
        <f t="shared" si="3"/>
        <v>182</v>
      </c>
      <c r="E16" s="25">
        <f t="shared" si="3"/>
        <v>216</v>
      </c>
      <c r="F16" s="25">
        <f>SUM(C16:E16)</f>
        <v>622</v>
      </c>
      <c r="G16" s="25">
        <f>IF(H6&gt;=200, "0", 200-H6)</f>
        <v>59</v>
      </c>
      <c r="H16" s="52"/>
      <c r="J16" s="28">
        <f>IF(J6&gt;=200, "0", 200-J6)</f>
        <v>90</v>
      </c>
      <c r="K16" s="9" t="s">
        <v>45</v>
      </c>
      <c r="L16" s="25">
        <f>$J16+L6</f>
        <v>173</v>
      </c>
      <c r="M16" s="25">
        <f t="shared" ref="M16:N16" si="5">$J16+M6</f>
        <v>192</v>
      </c>
      <c r="N16" s="25">
        <f t="shared" si="5"/>
        <v>160</v>
      </c>
      <c r="O16" s="25">
        <f t="shared" ref="O16" si="6">SUM(L16:N16)</f>
        <v>525</v>
      </c>
      <c r="P16" s="25">
        <f>IF(Q6&gt;=200, "0", 200-Q6)</f>
        <v>93</v>
      </c>
      <c r="Q16" s="52"/>
    </row>
    <row r="17" spans="1:18">
      <c r="A17" s="28">
        <f>IF(A7&gt;=200, "0", 200-A7)</f>
        <v>32</v>
      </c>
      <c r="B17" s="9" t="s">
        <v>50</v>
      </c>
      <c r="C17" s="25">
        <f t="shared" si="3"/>
        <v>214</v>
      </c>
      <c r="D17" s="25">
        <f t="shared" si="3"/>
        <v>200</v>
      </c>
      <c r="E17" s="25">
        <f t="shared" si="3"/>
        <v>167</v>
      </c>
      <c r="F17" s="25">
        <f>SUM(C17:E17)</f>
        <v>581</v>
      </c>
      <c r="G17" s="25">
        <f>IF(H7&gt;=200, "0", 200-H7)</f>
        <v>33</v>
      </c>
      <c r="H17" s="52"/>
      <c r="J17" s="28">
        <f>IF(J7&gt;=200, "0", 200-J7)</f>
        <v>88</v>
      </c>
      <c r="K17" s="9" t="s">
        <v>46</v>
      </c>
      <c r="L17" s="25">
        <f>$J17+L7</f>
        <v>188</v>
      </c>
      <c r="M17" s="25">
        <f>$J17+M7</f>
        <v>246</v>
      </c>
      <c r="N17" s="25">
        <f>$J17+N7</f>
        <v>235</v>
      </c>
      <c r="O17" s="25">
        <f>SUM(L17:N17)</f>
        <v>669</v>
      </c>
      <c r="P17" s="25">
        <f>IF(Q7&gt;=200, "0", 200-Q7)</f>
        <v>85</v>
      </c>
      <c r="Q17" s="52"/>
    </row>
    <row r="18" spans="1:18">
      <c r="A18" s="23"/>
      <c r="H18" s="52"/>
      <c r="J18" s="28"/>
      <c r="K18" s="19"/>
      <c r="L18" s="25"/>
      <c r="M18" s="25"/>
      <c r="N18" s="25"/>
      <c r="O18" s="25"/>
      <c r="P18" s="25"/>
      <c r="Q18" s="52"/>
    </row>
    <row r="19" spans="1:18">
      <c r="A19" s="23"/>
      <c r="B19" s="19"/>
      <c r="C19" s="20"/>
      <c r="D19" s="20"/>
      <c r="E19" s="20"/>
      <c r="F19" s="20"/>
      <c r="G19" s="20"/>
      <c r="H19" s="52"/>
      <c r="J19" s="23"/>
      <c r="K19" s="19"/>
      <c r="L19" s="20"/>
      <c r="M19" s="20"/>
      <c r="N19" s="20"/>
      <c r="O19" s="20"/>
      <c r="P19" s="20"/>
      <c r="Q19" s="52"/>
    </row>
    <row r="20" spans="1:18">
      <c r="A20" s="23"/>
      <c r="B20" s="29" t="s">
        <v>19</v>
      </c>
      <c r="C20" s="25">
        <f>SUM(C15:C19)</f>
        <v>652</v>
      </c>
      <c r="D20" s="25">
        <f>SUM(D15:D19)</f>
        <v>554</v>
      </c>
      <c r="E20" s="25">
        <f>SUM(E15:E19)</f>
        <v>589</v>
      </c>
      <c r="F20" s="25">
        <f>SUM(F15:F19)</f>
        <v>1795</v>
      </c>
      <c r="G20" s="25"/>
      <c r="H20" s="52"/>
      <c r="J20" s="23"/>
      <c r="K20" s="29" t="s">
        <v>19</v>
      </c>
      <c r="L20" s="61">
        <f>SUM(L15:L19)</f>
        <v>599</v>
      </c>
      <c r="M20" s="61">
        <f>SUM(M15:M19)</f>
        <v>641</v>
      </c>
      <c r="N20" s="61">
        <f t="shared" ref="N20" si="7">SUM(N15:N19)</f>
        <v>591</v>
      </c>
      <c r="O20" s="61">
        <f>SUM(O15:O19)</f>
        <v>1831</v>
      </c>
      <c r="P20" s="25"/>
      <c r="Q20" s="52"/>
    </row>
    <row r="21" spans="1:18">
      <c r="A21" s="23"/>
      <c r="B21" s="19"/>
      <c r="C21" s="20" t="str">
        <f>IF(C20&gt;L20,"Won", IF(C20&lt;L20,"Lost","Tied"))</f>
        <v>Won</v>
      </c>
      <c r="D21" s="20" t="str">
        <f>IF(D20&gt;M20,"Won", IF(D20&lt;M20,"Lost","Tied"))</f>
        <v>Lost</v>
      </c>
      <c r="E21" s="20" t="str">
        <f>IF(E20&gt;N20,"Won", IF(E20&lt;N20,"Lost","Tied"))</f>
        <v>Lost</v>
      </c>
      <c r="F21" s="20" t="str">
        <f>IF(F20&gt;O20,"Won", IF(F20&lt;O20,"Lost","Tied"))</f>
        <v>Lost</v>
      </c>
      <c r="G21" s="20"/>
      <c r="H21" s="26"/>
      <c r="J21" s="23"/>
      <c r="K21" s="19"/>
      <c r="L21" s="20" t="str">
        <f>IF(L20&gt;C20,"Won", IF(L20&lt;C20,"Lost","Tied"))</f>
        <v>Lost</v>
      </c>
      <c r="M21" s="20" t="str">
        <f>IF(M20&gt;D20,"Won", IF(M20&lt;D20,"Lost","Tied"))</f>
        <v>Won</v>
      </c>
      <c r="N21" s="20" t="str">
        <f>IF(N20&gt;E20,"Won", IF(N20&lt;E20,"Lost","Tied"))</f>
        <v>Won</v>
      </c>
      <c r="O21" s="20" t="str">
        <f>IF(O20&gt;F20,"Won", IF(O20&lt;F20,"Lost","Tied"))</f>
        <v>Won</v>
      </c>
      <c r="P21" s="20"/>
      <c r="Q21" s="26"/>
    </row>
    <row r="22" spans="1:18">
      <c r="A22" s="23"/>
      <c r="B22" s="24" t="s">
        <v>20</v>
      </c>
      <c r="C22" s="30">
        <f>SUM((IF(C21="Won", "1", IF(C21="Tied", "0.5","0"))), (IF(D21="Won", "1", IF(D21="Tied", "0.5","0"))), (IF(E21="Won", "1", IF(E21="Tied", "0.5","0"))), (IF(F21="Won", "1", IF(F21="Tied", "0.5","0"))))</f>
        <v>1</v>
      </c>
      <c r="D22" s="20"/>
      <c r="E22" s="20"/>
      <c r="F22" s="20"/>
      <c r="G22" s="20"/>
      <c r="H22" s="52"/>
      <c r="J22" s="23"/>
      <c r="K22" s="24" t="s">
        <v>20</v>
      </c>
      <c r="L22" s="30">
        <f>SUM((IF(L21="Won", "1", IF(L21="Tied", "0.5","0"))), (IF(M21="Won", "1", IF(M21="Tied", "0.5","0"))), (IF(N21="Won", "1", IF(N21="Tied", "0.5","0"))), (IF(O21="Won", "1", IF(O21="Tied", "0.5","0"))))</f>
        <v>3</v>
      </c>
      <c r="M22" s="20"/>
      <c r="N22" s="20"/>
      <c r="O22" s="20"/>
      <c r="P22" s="20"/>
      <c r="Q22" s="52"/>
    </row>
    <row r="23" spans="1:18">
      <c r="A23" s="23"/>
      <c r="B23" s="19"/>
      <c r="C23" s="20"/>
      <c r="D23" s="20"/>
      <c r="E23" s="20"/>
      <c r="F23" s="20"/>
      <c r="G23" s="20"/>
      <c r="H23" s="52"/>
      <c r="J23" s="23"/>
      <c r="K23" s="19"/>
      <c r="L23" s="20"/>
      <c r="M23" s="20"/>
      <c r="N23" s="20"/>
      <c r="O23" s="20"/>
      <c r="P23" s="20"/>
      <c r="Q23" s="52"/>
    </row>
    <row r="24" spans="1:18" ht="13.5" thickBot="1">
      <c r="A24" s="31"/>
      <c r="B24" s="32" t="s">
        <v>21</v>
      </c>
      <c r="C24" s="33">
        <f>'Week 8'!C48+C22</f>
        <v>19</v>
      </c>
      <c r="D24" s="34"/>
      <c r="E24" s="35"/>
      <c r="F24" s="35"/>
      <c r="G24" s="35"/>
      <c r="H24" s="36"/>
      <c r="J24" s="31"/>
      <c r="K24" s="32" t="s">
        <v>21</v>
      </c>
      <c r="L24" s="33">
        <f>'Week 8'!L72+L22</f>
        <v>21</v>
      </c>
      <c r="M24" s="34"/>
      <c r="N24" s="35"/>
      <c r="O24" s="35"/>
      <c r="P24" s="35"/>
      <c r="Q24" s="36"/>
    </row>
    <row r="25" spans="1:18">
      <c r="A25" s="19"/>
      <c r="B25" s="39"/>
      <c r="C25" s="30"/>
      <c r="D25" s="40"/>
      <c r="E25" s="20"/>
      <c r="F25" s="20"/>
      <c r="G25" s="20"/>
      <c r="H25" s="20"/>
      <c r="J25" s="19"/>
      <c r="K25" s="39"/>
      <c r="L25" s="30"/>
      <c r="M25" s="40"/>
      <c r="N25" s="20"/>
      <c r="O25" s="20"/>
      <c r="P25" s="20"/>
      <c r="Q25" s="20"/>
    </row>
    <row r="26" spans="1:18" ht="13.5" thickBot="1"/>
    <row r="27" spans="1:18" s="3" customFormat="1" ht="18">
      <c r="A27" s="73" t="s">
        <v>66</v>
      </c>
      <c r="B27" s="74"/>
      <c r="C27" s="72"/>
      <c r="D27" s="72"/>
      <c r="E27" s="71" t="s">
        <v>37</v>
      </c>
      <c r="F27" s="72"/>
      <c r="G27" s="37" t="s">
        <v>84</v>
      </c>
      <c r="H27" s="15"/>
      <c r="I27" s="4"/>
      <c r="J27" s="73" t="s">
        <v>67</v>
      </c>
      <c r="K27" s="74"/>
      <c r="L27" s="71"/>
      <c r="M27" s="72"/>
      <c r="N27" s="71" t="s">
        <v>36</v>
      </c>
      <c r="O27" s="72"/>
      <c r="P27" s="46" t="s">
        <v>10</v>
      </c>
      <c r="Q27" s="15"/>
    </row>
    <row r="28" spans="1:18" s="2" customFormat="1" ht="25.5">
      <c r="A28" s="41" t="s">
        <v>23</v>
      </c>
      <c r="B28" s="14" t="s">
        <v>22</v>
      </c>
      <c r="C28" s="13" t="s">
        <v>1</v>
      </c>
      <c r="D28" s="13" t="s">
        <v>2</v>
      </c>
      <c r="E28" s="13" t="s">
        <v>3</v>
      </c>
      <c r="F28" s="13" t="s">
        <v>32</v>
      </c>
      <c r="G28" s="13" t="s">
        <v>25</v>
      </c>
      <c r="H28" s="17" t="s">
        <v>24</v>
      </c>
      <c r="I28" s="5"/>
      <c r="J28" s="41" t="s">
        <v>23</v>
      </c>
      <c r="K28" s="14" t="s">
        <v>22</v>
      </c>
      <c r="L28" s="13" t="s">
        <v>1</v>
      </c>
      <c r="M28" s="13" t="s">
        <v>2</v>
      </c>
      <c r="N28" s="13" t="s">
        <v>3</v>
      </c>
      <c r="O28" s="13" t="s">
        <v>32</v>
      </c>
      <c r="P28" s="13" t="s">
        <v>25</v>
      </c>
      <c r="Q28" s="17" t="s">
        <v>24</v>
      </c>
    </row>
    <row r="29" spans="1:18">
      <c r="A29" s="28">
        <f>'Week 8'!H77</f>
        <v>123</v>
      </c>
      <c r="B29" s="60" t="s">
        <v>61</v>
      </c>
      <c r="C29" s="6"/>
      <c r="D29" s="6"/>
      <c r="E29" s="6"/>
      <c r="F29" s="25"/>
      <c r="G29" s="25"/>
      <c r="H29" s="56">
        <f>INT(AVERAGE('Week 1'!L5:N5,'Week 2'!C53:E53,'Week 3'!L77:N77,'Week 4'!L101:N101,'Week 5'!L29:N29,'Week 6'!L53:N53,'Week 7'!C101:E101,'Week 8'!C77:E77,C29:E29))</f>
        <v>123</v>
      </c>
      <c r="I29" s="6"/>
      <c r="J29" s="28">
        <f>'Week 8'!Q101</f>
        <v>143</v>
      </c>
      <c r="K29" s="9" t="s">
        <v>42</v>
      </c>
      <c r="L29" s="20">
        <v>118</v>
      </c>
      <c r="M29" s="20">
        <v>185</v>
      </c>
      <c r="N29" s="22">
        <v>170</v>
      </c>
      <c r="O29" s="20">
        <f>SUM(L29:N29)</f>
        <v>473</v>
      </c>
      <c r="P29" s="25">
        <f>INT(AVERAGE(L29:N29))</f>
        <v>157</v>
      </c>
      <c r="Q29" s="21">
        <f>INT(AVERAGE('Week 1'!C53:E53,'Week 2'!C77:E77,'Week 3'!L5:N5,'Week 4'!C29:E29,'Week 5'!C101:E101,'Week 6'!C5:E5,'Week 7'!L53:N53,'Week 8'!L101:N101,L29:N29))</f>
        <v>145</v>
      </c>
      <c r="R29" s="6"/>
    </row>
    <row r="30" spans="1:18">
      <c r="A30" s="28">
        <f>'Week 8'!H78</f>
        <v>117</v>
      </c>
      <c r="B30" s="54" t="s">
        <v>68</v>
      </c>
      <c r="C30" s="20">
        <v>92</v>
      </c>
      <c r="D30" s="20">
        <v>143</v>
      </c>
      <c r="E30" s="20">
        <v>134</v>
      </c>
      <c r="F30" s="25">
        <f t="shared" ref="F30:F32" si="8">SUM(C30:E30)</f>
        <v>369</v>
      </c>
      <c r="G30" s="25">
        <f>INT(AVERAGE(C30:E30))</f>
        <v>123</v>
      </c>
      <c r="H30" s="56">
        <f>INT(AVERAGE('Week 1'!L6:N6,'Week 2'!C54:E54,'Week 3'!L78:N78,'Week 4'!L102:N102,'Week 5'!L30:N30,'Week 6'!L54:N54,'Week 7'!C102:E102,'Week 8'!C78:E78,C30:E30))</f>
        <v>118</v>
      </c>
      <c r="I30" s="6"/>
      <c r="J30" s="28">
        <f>'Week 8'!Q102</f>
        <v>169</v>
      </c>
      <c r="K30" s="9" t="s">
        <v>11</v>
      </c>
      <c r="L30" s="20">
        <v>175</v>
      </c>
      <c r="M30" s="20">
        <v>169</v>
      </c>
      <c r="N30" s="20">
        <v>204</v>
      </c>
      <c r="O30" s="20">
        <f>SUM(L30:N30)</f>
        <v>548</v>
      </c>
      <c r="P30" s="25">
        <f>INT(AVERAGE(L30:N30))</f>
        <v>182</v>
      </c>
      <c r="Q30" s="21">
        <f>INT(AVERAGE('Week 1'!C54:E54,'Week 2'!C78:E78,'Week 3'!L6:N6,'Week 4'!C30:E30,'Week 5'!C102:E102,'Week 6'!C6:E6,'Week 7'!L54:N54,'Week 8'!L102:N102,L30:N30))</f>
        <v>171</v>
      </c>
      <c r="R30" s="6"/>
    </row>
    <row r="31" spans="1:18">
      <c r="A31" s="28">
        <f>'Week 8'!H79</f>
        <v>118</v>
      </c>
      <c r="B31" s="54" t="s">
        <v>62</v>
      </c>
      <c r="C31" s="51">
        <v>127</v>
      </c>
      <c r="D31" s="51">
        <v>130</v>
      </c>
      <c r="E31" s="51">
        <v>185</v>
      </c>
      <c r="F31" s="25">
        <f t="shared" si="8"/>
        <v>442</v>
      </c>
      <c r="G31" s="25">
        <f>INT(AVERAGE(C31:E31))</f>
        <v>147</v>
      </c>
      <c r="H31" s="56">
        <f>INT(AVERAGE('Week 1'!L7:N7,'Week 2'!C55:E55,'Week 3'!L79:N79,'Week 4'!L103:N103,'Week 5'!L31:N31,'Week 6'!L55:N55,'Week 7'!C103:E103,'Week 8'!C79:E79,C31:E31))</f>
        <v>121</v>
      </c>
      <c r="I31" s="6"/>
      <c r="J31" s="28">
        <f>'Week 8'!Q103</f>
        <v>199</v>
      </c>
      <c r="K31" s="9" t="s">
        <v>58</v>
      </c>
      <c r="L31" s="20">
        <v>232</v>
      </c>
      <c r="M31" s="20">
        <v>223</v>
      </c>
      <c r="N31" s="20">
        <v>258</v>
      </c>
      <c r="O31" s="20">
        <f t="shared" ref="O31" si="9">SUM(L31:N31)</f>
        <v>713</v>
      </c>
      <c r="P31" s="25">
        <f t="shared" ref="P31" si="10">INT(AVERAGE(L31:N31))</f>
        <v>237</v>
      </c>
      <c r="Q31" s="21">
        <f>INT(AVERAGE('Week 1'!C55:E55,'Week 2'!C79:E79,'Week 3'!L7:N7,'Week 4'!C31:E31,'Week 5'!C103:E103,'Week 6'!C7:E7,'Week 7'!L55:N55,'Week 8'!L103:N103,L31:N31))</f>
        <v>204</v>
      </c>
      <c r="R31" s="6"/>
    </row>
    <row r="32" spans="1:18">
      <c r="A32" s="28"/>
      <c r="B32" s="69" t="s">
        <v>122</v>
      </c>
      <c r="C32" s="6">
        <v>113</v>
      </c>
      <c r="D32" s="6">
        <v>113</v>
      </c>
      <c r="E32" s="6">
        <v>113</v>
      </c>
      <c r="F32" s="25">
        <f t="shared" si="8"/>
        <v>339</v>
      </c>
      <c r="G32" s="25"/>
      <c r="H32" s="56"/>
      <c r="I32" s="6"/>
      <c r="J32" s="28"/>
      <c r="K32" s="9"/>
      <c r="Q32" s="21"/>
      <c r="R32" s="6"/>
    </row>
    <row r="33" spans="1:17">
      <c r="A33" s="18"/>
      <c r="C33" s="6"/>
      <c r="D33" s="6"/>
      <c r="E33" s="6"/>
      <c r="F33" s="20"/>
      <c r="G33" s="25"/>
      <c r="H33" s="21"/>
      <c r="J33" s="28"/>
      <c r="K33" s="9"/>
      <c r="Q33" s="21"/>
    </row>
    <row r="34" spans="1:17">
      <c r="A34" s="18"/>
      <c r="C34" s="6"/>
      <c r="D34" s="6"/>
      <c r="E34" s="6"/>
      <c r="F34" s="20"/>
      <c r="G34" s="25"/>
      <c r="H34" s="21"/>
      <c r="J34" s="23"/>
      <c r="K34" s="19"/>
      <c r="L34" s="20"/>
      <c r="M34" s="20"/>
      <c r="N34" s="20"/>
      <c r="O34" s="20"/>
      <c r="P34" s="20"/>
      <c r="Q34" s="21"/>
    </row>
    <row r="35" spans="1:17">
      <c r="A35" s="23"/>
      <c r="B35" s="24" t="s">
        <v>17</v>
      </c>
      <c r="C35" s="25">
        <f>SUM(C29:C33)</f>
        <v>332</v>
      </c>
      <c r="D35" s="25">
        <f>SUM(D29:D33)</f>
        <v>386</v>
      </c>
      <c r="E35" s="25">
        <f t="shared" ref="E35" si="11">SUM(E29:E33)</f>
        <v>432</v>
      </c>
      <c r="F35" s="25">
        <f>SUM(F29:F33)</f>
        <v>1150</v>
      </c>
      <c r="G35" s="25"/>
      <c r="H35" s="26"/>
      <c r="J35" s="23"/>
      <c r="K35" s="24" t="s">
        <v>17</v>
      </c>
      <c r="L35" s="25">
        <f t="shared" ref="L35:M35" si="12">SUM(L29:L33)</f>
        <v>525</v>
      </c>
      <c r="M35" s="25">
        <f t="shared" si="12"/>
        <v>577</v>
      </c>
      <c r="N35" s="25">
        <f>SUM(N29:N33)</f>
        <v>632</v>
      </c>
      <c r="O35" s="25">
        <f>SUM(O29:O33)</f>
        <v>1734</v>
      </c>
      <c r="P35" s="25"/>
      <c r="Q35" s="26"/>
    </row>
    <row r="36" spans="1:17">
      <c r="A36" s="23"/>
      <c r="B36" s="19"/>
      <c r="C36" s="25"/>
      <c r="D36" s="25"/>
      <c r="E36" s="25"/>
      <c r="F36" s="25"/>
      <c r="G36" s="25"/>
      <c r="H36" s="21"/>
      <c r="J36" s="23"/>
      <c r="K36" s="19"/>
      <c r="L36" s="25"/>
      <c r="M36" s="25"/>
      <c r="N36" s="25"/>
      <c r="O36" s="25"/>
      <c r="P36" s="25"/>
      <c r="Q36" s="21"/>
    </row>
    <row r="37" spans="1:17">
      <c r="A37" s="23"/>
      <c r="B37" s="19"/>
      <c r="C37" s="20"/>
      <c r="D37" s="20"/>
      <c r="E37" s="20"/>
      <c r="F37" s="20"/>
      <c r="G37" s="20"/>
      <c r="H37" s="52"/>
      <c r="J37" s="23"/>
      <c r="K37" s="19"/>
      <c r="L37" s="20"/>
      <c r="M37" s="20"/>
      <c r="N37" s="20"/>
      <c r="O37" s="20"/>
      <c r="P37" s="20"/>
      <c r="Q37" s="52"/>
    </row>
    <row r="38" spans="1:17" s="2" customFormat="1" ht="25.5">
      <c r="A38" s="16" t="s">
        <v>16</v>
      </c>
      <c r="B38" s="14" t="s">
        <v>22</v>
      </c>
      <c r="C38" s="13" t="s">
        <v>1</v>
      </c>
      <c r="D38" s="13" t="s">
        <v>2</v>
      </c>
      <c r="E38" s="13" t="s">
        <v>3</v>
      </c>
      <c r="F38" s="13" t="s">
        <v>33</v>
      </c>
      <c r="G38" s="13" t="s">
        <v>18</v>
      </c>
      <c r="H38" s="50"/>
      <c r="I38" s="5"/>
      <c r="J38" s="16" t="s">
        <v>16</v>
      </c>
      <c r="K38" s="14" t="s">
        <v>22</v>
      </c>
      <c r="L38" s="13" t="s">
        <v>1</v>
      </c>
      <c r="M38" s="13" t="s">
        <v>2</v>
      </c>
      <c r="N38" s="13" t="s">
        <v>3</v>
      </c>
      <c r="O38" s="13" t="s">
        <v>33</v>
      </c>
      <c r="P38" s="13" t="s">
        <v>18</v>
      </c>
      <c r="Q38" s="50"/>
    </row>
    <row r="39" spans="1:17">
      <c r="A39" s="28">
        <f>IF(A29&gt;=200, "0", 200-A29)</f>
        <v>77</v>
      </c>
      <c r="B39" s="54" t="s">
        <v>61</v>
      </c>
      <c r="C39" s="25">
        <f>$A39+C32</f>
        <v>190</v>
      </c>
      <c r="D39" s="25">
        <f t="shared" ref="D39:E39" si="13">$A39+D32</f>
        <v>190</v>
      </c>
      <c r="E39" s="25">
        <f t="shared" si="13"/>
        <v>190</v>
      </c>
      <c r="F39" s="25">
        <f>SUM(C39:E39)</f>
        <v>570</v>
      </c>
      <c r="G39" s="25">
        <f>IF(H29&gt;=200, "0", 200-H29)</f>
        <v>77</v>
      </c>
      <c r="H39" s="43"/>
      <c r="J39" s="28">
        <f>IF(J29&gt;=200, "0", 200-J29)</f>
        <v>57</v>
      </c>
      <c r="K39" s="9" t="s">
        <v>42</v>
      </c>
      <c r="L39" s="25">
        <f t="shared" ref="L39:N41" si="14">$J39+L29</f>
        <v>175</v>
      </c>
      <c r="M39" s="25">
        <f t="shared" si="14"/>
        <v>242</v>
      </c>
      <c r="N39" s="25">
        <f t="shared" si="14"/>
        <v>227</v>
      </c>
      <c r="O39" s="25">
        <f>SUM(L39:N39)</f>
        <v>644</v>
      </c>
      <c r="P39" s="25">
        <f>IF(Q29&gt;=200, "0", 200-Q29)</f>
        <v>55</v>
      </c>
      <c r="Q39" s="52"/>
    </row>
    <row r="40" spans="1:17">
      <c r="A40" s="28">
        <f>IF(A30&gt;=200, "0", 200-A30)</f>
        <v>83</v>
      </c>
      <c r="B40" s="54" t="s">
        <v>68</v>
      </c>
      <c r="C40" s="25">
        <f t="shared" ref="C40:E41" si="15">$A40+C30</f>
        <v>175</v>
      </c>
      <c r="D40" s="25">
        <f t="shared" si="15"/>
        <v>226</v>
      </c>
      <c r="E40" s="25">
        <f t="shared" si="15"/>
        <v>217</v>
      </c>
      <c r="F40" s="25">
        <f>SUM(C40:E40)</f>
        <v>618</v>
      </c>
      <c r="G40" s="25">
        <f>IF(H30&gt;=200, "0", 200-H30)</f>
        <v>82</v>
      </c>
      <c r="H40" s="43"/>
      <c r="J40" s="28">
        <f>IF(J30&gt;=200, "0", 200-J30)</f>
        <v>31</v>
      </c>
      <c r="K40" s="9" t="s">
        <v>11</v>
      </c>
      <c r="L40" s="25">
        <f t="shared" si="14"/>
        <v>206</v>
      </c>
      <c r="M40" s="25">
        <f t="shared" si="14"/>
        <v>200</v>
      </c>
      <c r="N40" s="25">
        <f t="shared" si="14"/>
        <v>235</v>
      </c>
      <c r="O40" s="25">
        <f>SUM(L40:N40)</f>
        <v>641</v>
      </c>
      <c r="P40" s="25">
        <f>IF(Q30&gt;=200, "0", 200-Q30)</f>
        <v>29</v>
      </c>
      <c r="Q40" s="52"/>
    </row>
    <row r="41" spans="1:17">
      <c r="A41" s="28">
        <f>IF(A31&gt;=200, "0", 200-A31)</f>
        <v>82</v>
      </c>
      <c r="B41" s="54" t="s">
        <v>62</v>
      </c>
      <c r="C41" s="25">
        <f t="shared" si="15"/>
        <v>209</v>
      </c>
      <c r="D41" s="25">
        <f t="shared" si="15"/>
        <v>212</v>
      </c>
      <c r="E41" s="25">
        <f t="shared" si="15"/>
        <v>267</v>
      </c>
      <c r="F41" s="25">
        <f>SUM(C41:E41)</f>
        <v>688</v>
      </c>
      <c r="G41" s="25">
        <f>IF(H31&gt;=200, "0", 200-H31)</f>
        <v>79</v>
      </c>
      <c r="H41" s="43"/>
      <c r="J41" s="28">
        <f>IF(J31&gt;=200, "0", 200-J31)</f>
        <v>1</v>
      </c>
      <c r="K41" s="9" t="s">
        <v>58</v>
      </c>
      <c r="L41" s="25">
        <f t="shared" si="14"/>
        <v>233</v>
      </c>
      <c r="M41" s="25">
        <f t="shared" si="14"/>
        <v>224</v>
      </c>
      <c r="N41" s="25">
        <f t="shared" si="14"/>
        <v>259</v>
      </c>
      <c r="O41" s="25">
        <f>SUM(L41:N41)</f>
        <v>716</v>
      </c>
      <c r="P41" s="25" t="str">
        <f>IF(Q31&gt;=200, "0", 200-Q31)</f>
        <v>0</v>
      </c>
      <c r="Q41" s="52"/>
    </row>
    <row r="42" spans="1:17">
      <c r="A42" s="28"/>
      <c r="C42" s="25"/>
      <c r="D42" s="25"/>
      <c r="E42" s="25"/>
      <c r="F42" s="25"/>
      <c r="G42" s="25"/>
      <c r="H42" s="43"/>
      <c r="J42" s="28"/>
      <c r="K42" s="19"/>
      <c r="L42" s="25"/>
      <c r="M42" s="25"/>
      <c r="N42" s="25"/>
      <c r="O42" s="25"/>
      <c r="P42" s="25"/>
      <c r="Q42" s="52"/>
    </row>
    <row r="43" spans="1:17">
      <c r="A43" s="23"/>
      <c r="B43" s="19"/>
      <c r="C43" s="20"/>
      <c r="D43" s="20"/>
      <c r="E43" s="20"/>
      <c r="F43" s="20"/>
      <c r="G43" s="20"/>
      <c r="H43" s="52"/>
      <c r="J43" s="23"/>
      <c r="K43" s="19"/>
      <c r="L43" s="20"/>
      <c r="M43" s="20"/>
      <c r="N43" s="20"/>
      <c r="O43" s="20"/>
      <c r="P43" s="20"/>
      <c r="Q43" s="52"/>
    </row>
    <row r="44" spans="1:17">
      <c r="A44" s="23"/>
      <c r="B44" s="29" t="s">
        <v>19</v>
      </c>
      <c r="C44" s="25">
        <f>SUM(C39:C43)</f>
        <v>574</v>
      </c>
      <c r="D44" s="25">
        <f>SUM(D39:D43)</f>
        <v>628</v>
      </c>
      <c r="E44" s="25">
        <f>SUM(E39:E43)</f>
        <v>674</v>
      </c>
      <c r="F44" s="25">
        <f>SUM(F39:F43)</f>
        <v>1876</v>
      </c>
      <c r="G44" s="25"/>
      <c r="H44" s="52"/>
      <c r="J44" s="23"/>
      <c r="K44" s="29" t="s">
        <v>19</v>
      </c>
      <c r="L44" s="25">
        <f>SUM(L39:L43)</f>
        <v>614</v>
      </c>
      <c r="M44" s="25">
        <f>SUM(M39:M43)</f>
        <v>666</v>
      </c>
      <c r="N44" s="25">
        <f>SUM(N39:N43)</f>
        <v>721</v>
      </c>
      <c r="O44" s="25">
        <f>SUM(O39:O43)</f>
        <v>2001</v>
      </c>
      <c r="P44" s="25"/>
      <c r="Q44" s="52"/>
    </row>
    <row r="45" spans="1:17">
      <c r="A45" s="23"/>
      <c r="B45" s="19"/>
      <c r="C45" s="20" t="str">
        <f>IF(C44&gt;L44,"Won", IF(C44&lt;L44,"Lost","Tied"))</f>
        <v>Lost</v>
      </c>
      <c r="D45" s="20" t="str">
        <f>IF(D44&gt;M44,"Won", IF(D44&lt;M44,"Lost","Tied"))</f>
        <v>Lost</v>
      </c>
      <c r="E45" s="20" t="str">
        <f>IF(E44&gt;N44,"Won", IF(E44&lt;N44,"Lost","Tied"))</f>
        <v>Lost</v>
      </c>
      <c r="F45" s="20" t="str">
        <f>IF(F44&gt;O44,"Won", IF(F44&lt;O44,"Lost","Tied"))</f>
        <v>Lost</v>
      </c>
      <c r="G45" s="20"/>
      <c r="H45" s="26"/>
      <c r="J45" s="23"/>
      <c r="K45" s="19"/>
      <c r="L45" s="20" t="str">
        <f>IF(L44&gt;C44,"Won", IF(L44&lt;C44,"Lost","Tied"))</f>
        <v>Won</v>
      </c>
      <c r="M45" s="20" t="str">
        <f>IF(M44&gt;D44,"Won", IF(M44&lt;D44,"Lost","Tied"))</f>
        <v>Won</v>
      </c>
      <c r="N45" s="20" t="str">
        <f>IF(N44&gt;E44,"Won", IF(N44&lt;E44,"Lost","Tied"))</f>
        <v>Won</v>
      </c>
      <c r="O45" s="20" t="str">
        <f>IF(O44&gt;F44,"Won", IF(O44&lt;F44,"Lost","Tied"))</f>
        <v>Won</v>
      </c>
      <c r="P45" s="20"/>
      <c r="Q45" s="26"/>
    </row>
    <row r="46" spans="1:17">
      <c r="A46" s="23"/>
      <c r="B46" s="24" t="s">
        <v>20</v>
      </c>
      <c r="C46" s="30">
        <f>SUM((IF(C45="Won", "1", IF(C45="Tied", "0.5","0"))), (IF(D45="Won", "1", IF(D45="Tied", "0.5","0"))), (IF(E45="Won", "1", IF(E45="Tied", "0.5","0"))), (IF(F45="Won", "1", IF(F45="Tied", "0.5","0"))))</f>
        <v>0</v>
      </c>
      <c r="D46" s="20"/>
      <c r="E46" s="20"/>
      <c r="F46" s="20"/>
      <c r="G46" s="20"/>
      <c r="H46" s="52"/>
      <c r="J46" s="23"/>
      <c r="K46" s="24" t="s">
        <v>20</v>
      </c>
      <c r="L46" s="30">
        <f>SUM((IF(L45="Won", "1", IF(L45="Tied", "0.5","0"))), (IF(M45="Won", "1", IF(M45="Tied", "0.5","0"))), (IF(N45="Won", "1", IF(N45="Tied", "0.5","0"))), (IF(O45="Won", "1", IF(O45="Tied", "0.5","0"))))</f>
        <v>4</v>
      </c>
      <c r="M46" s="20"/>
      <c r="N46" s="20"/>
      <c r="O46" s="20"/>
      <c r="P46" s="20"/>
      <c r="Q46" s="52"/>
    </row>
    <row r="47" spans="1:17">
      <c r="A47" s="23"/>
      <c r="B47" s="19"/>
      <c r="C47" s="20"/>
      <c r="D47" s="20"/>
      <c r="E47" s="20"/>
      <c r="F47" s="20"/>
      <c r="G47" s="20"/>
      <c r="H47" s="52"/>
      <c r="J47" s="23"/>
      <c r="K47" s="19"/>
      <c r="L47" s="20"/>
      <c r="M47" s="20"/>
      <c r="N47" s="20"/>
      <c r="O47" s="20"/>
      <c r="P47" s="20"/>
      <c r="Q47" s="52"/>
    </row>
    <row r="48" spans="1:17" ht="13.5" thickBot="1">
      <c r="A48" s="31"/>
      <c r="B48" s="32" t="s">
        <v>21</v>
      </c>
      <c r="C48" s="33">
        <f>'Week 8'!C96+C46</f>
        <v>13</v>
      </c>
      <c r="D48" s="34"/>
      <c r="E48" s="35"/>
      <c r="F48" s="35"/>
      <c r="G48" s="35"/>
      <c r="H48" s="36"/>
      <c r="I48" s="45"/>
      <c r="J48" s="31"/>
      <c r="K48" s="32" t="s">
        <v>21</v>
      </c>
      <c r="L48" s="33">
        <f>'Week 8'!L120+L46</f>
        <v>22</v>
      </c>
      <c r="M48" s="34"/>
      <c r="N48" s="35"/>
      <c r="O48" s="35"/>
      <c r="P48" s="35"/>
      <c r="Q48" s="36"/>
    </row>
    <row r="50" spans="1:18" ht="13.5" thickBot="1"/>
    <row r="51" spans="1:18" s="3" customFormat="1" ht="18">
      <c r="A51" s="73" t="s">
        <v>73</v>
      </c>
      <c r="B51" s="74"/>
      <c r="C51" s="71"/>
      <c r="D51" s="71"/>
      <c r="E51" s="71" t="s">
        <v>38</v>
      </c>
      <c r="F51" s="71"/>
      <c r="G51" s="46" t="s">
        <v>83</v>
      </c>
      <c r="H51" s="15"/>
      <c r="I51" s="4"/>
      <c r="J51" s="75" t="s">
        <v>92</v>
      </c>
      <c r="K51" s="72"/>
      <c r="L51" s="71"/>
      <c r="M51" s="72"/>
      <c r="N51" s="71" t="s">
        <v>39</v>
      </c>
      <c r="O51" s="72"/>
      <c r="P51" s="37" t="s">
        <v>13</v>
      </c>
      <c r="Q51" s="15"/>
    </row>
    <row r="52" spans="1:18" s="2" customFormat="1" ht="25.5">
      <c r="A52" s="41" t="s">
        <v>23</v>
      </c>
      <c r="B52" s="14" t="s">
        <v>22</v>
      </c>
      <c r="C52" s="13" t="s">
        <v>1</v>
      </c>
      <c r="D52" s="13" t="s">
        <v>2</v>
      </c>
      <c r="E52" s="13" t="s">
        <v>3</v>
      </c>
      <c r="F52" s="13" t="s">
        <v>32</v>
      </c>
      <c r="G52" s="13" t="s">
        <v>25</v>
      </c>
      <c r="H52" s="17" t="s">
        <v>24</v>
      </c>
      <c r="I52" s="5"/>
      <c r="J52" s="41" t="s">
        <v>23</v>
      </c>
      <c r="K52" s="14" t="s">
        <v>22</v>
      </c>
      <c r="L52" s="13" t="s">
        <v>1</v>
      </c>
      <c r="M52" s="13" t="s">
        <v>2</v>
      </c>
      <c r="N52" s="13" t="s">
        <v>3</v>
      </c>
      <c r="O52" s="13" t="s">
        <v>32</v>
      </c>
      <c r="P52" s="13" t="s">
        <v>25</v>
      </c>
      <c r="Q52" s="17" t="s">
        <v>24</v>
      </c>
    </row>
    <row r="53" spans="1:18">
      <c r="A53" s="28">
        <f>'Week 8'!Q5</f>
        <v>132</v>
      </c>
      <c r="B53" s="9" t="s">
        <v>0</v>
      </c>
      <c r="C53" s="20">
        <v>124</v>
      </c>
      <c r="D53" s="20">
        <v>154</v>
      </c>
      <c r="E53" s="20">
        <v>148</v>
      </c>
      <c r="F53" s="20">
        <f t="shared" ref="F53:F55" si="16">SUM(C53:E53)</f>
        <v>426</v>
      </c>
      <c r="G53" s="20">
        <f>INT(AVERAGE(C53:E53))</f>
        <v>142</v>
      </c>
      <c r="H53" s="21">
        <f>INT(AVERAGE('Week 1'!C101:E101,'Week 2'!L53:N53,'Week 3'!C29:E29,'Week 4'!C5:E5,'Week 5'!L101:N101,'Week 6'!L77:N77,'Week 7'!L29:N29,'Week 8'!L5:N5,C53:E53))</f>
        <v>133</v>
      </c>
      <c r="I53" s="6"/>
      <c r="J53" s="28">
        <f>'Week 8'!Q77</f>
        <v>108</v>
      </c>
      <c r="K53" s="42" t="s">
        <v>52</v>
      </c>
      <c r="L53" s="20">
        <v>109</v>
      </c>
      <c r="M53" s="20">
        <v>152</v>
      </c>
      <c r="N53" s="20">
        <v>83</v>
      </c>
      <c r="O53" s="20">
        <f t="shared" ref="O53:O54" si="17">SUM(L53:N53)</f>
        <v>344</v>
      </c>
      <c r="P53" s="25">
        <f t="shared" ref="P53:P54" si="18">INT(AVERAGE(L53:N53))</f>
        <v>114</v>
      </c>
      <c r="Q53" s="21">
        <f>INT(AVERAGE('Week 1'!L29:N29,'Week 2'!L101:N101,'Week 3'!C5:E5,'Week 4'!C53:E53,'Week 5'!C77:E77,'Week 6'!C29:E29,'Week 7'!L5:N5,'Week 8'!L77:N77,L53:N53))</f>
        <v>109</v>
      </c>
      <c r="R53" s="6"/>
    </row>
    <row r="54" spans="1:18">
      <c r="A54" s="28">
        <f>'Week 8'!Q6</f>
        <v>135</v>
      </c>
      <c r="B54" s="9" t="s">
        <v>109</v>
      </c>
      <c r="C54" s="20">
        <v>115</v>
      </c>
      <c r="D54" s="20">
        <v>166</v>
      </c>
      <c r="E54" s="20">
        <v>122</v>
      </c>
      <c r="F54" s="20">
        <f t="shared" si="16"/>
        <v>403</v>
      </c>
      <c r="G54" s="20">
        <f t="shared" ref="G54:G55" si="19">INT(AVERAGE(C54:E54))</f>
        <v>134</v>
      </c>
      <c r="H54" s="21">
        <f>INT(AVERAGE('Week 1'!C57:E57,'Week 2'!C80:E80,'Week 3'!L33:N33,'Week 4'!C80:E80,'Week 5'!L102:N102,'Week 6'!L78:N78,'Week 7'!L30:N30,'Week 8'!L6:N6,C54:E54))</f>
        <v>135</v>
      </c>
      <c r="I54" s="6"/>
      <c r="J54" s="28">
        <f>'Week 8'!Q78</f>
        <v>152</v>
      </c>
      <c r="K54" s="9" t="s">
        <v>5</v>
      </c>
      <c r="L54" s="20">
        <v>148</v>
      </c>
      <c r="M54" s="20">
        <v>189</v>
      </c>
      <c r="N54" s="20">
        <v>136</v>
      </c>
      <c r="O54" s="20">
        <f t="shared" si="17"/>
        <v>473</v>
      </c>
      <c r="P54" s="25">
        <f t="shared" si="18"/>
        <v>157</v>
      </c>
      <c r="Q54" s="21">
        <f>INT(AVERAGE('Week 1'!L30:N30,'Week 2'!L102:N102,'Week 3'!C6:E6,'Week 4'!C54:E54,'Week 5'!C78:E78,'Week 6'!C30:E30,'Week 7'!L6:N6,'Week 8'!L78:N78,L54:N54))</f>
        <v>153</v>
      </c>
      <c r="R54" s="6"/>
    </row>
    <row r="55" spans="1:18">
      <c r="A55" s="28">
        <f>'Week 8'!Q7</f>
        <v>184</v>
      </c>
      <c r="B55" s="42" t="s">
        <v>6</v>
      </c>
      <c r="C55" s="51">
        <v>162</v>
      </c>
      <c r="D55" s="51">
        <v>188</v>
      </c>
      <c r="E55" s="51">
        <v>215</v>
      </c>
      <c r="F55" s="20">
        <f t="shared" si="16"/>
        <v>565</v>
      </c>
      <c r="G55" s="20">
        <f t="shared" si="19"/>
        <v>188</v>
      </c>
      <c r="H55" s="21">
        <f>INT(AVERAGE('Week 1'!C103:E103,'Week 2'!L55:N55,'Week 3'!C31:E31,'Week 4'!C7:E7,'Week 5'!L103:N103,'Week 6'!L79:N79,'Week 7'!L31:N31,'Week 8'!L7:N7,C55:E55))</f>
        <v>184</v>
      </c>
      <c r="I55" s="6"/>
      <c r="J55" s="28">
        <f>'Week 8'!Q79</f>
        <v>160</v>
      </c>
      <c r="K55" s="9" t="s">
        <v>41</v>
      </c>
      <c r="L55" s="20">
        <v>144</v>
      </c>
      <c r="M55" s="20">
        <v>150</v>
      </c>
      <c r="N55" s="20">
        <v>176</v>
      </c>
      <c r="O55" s="20">
        <f>SUM(L55:N55)</f>
        <v>470</v>
      </c>
      <c r="P55" s="25">
        <f>INT(AVERAGE(L55:N55))</f>
        <v>156</v>
      </c>
      <c r="Q55" s="21">
        <f>INT(AVERAGE('Week 1'!L31:N31,'Week 2'!L103:N103,'Week 3'!C7:E7,'Week 4'!C55:E55,'Week 5'!C79:E79,'Week 6'!C31:E31,'Week 7'!L7:N7,'Week 8'!L79:N79,L55:N55))</f>
        <v>160</v>
      </c>
      <c r="R55" s="6"/>
    </row>
    <row r="56" spans="1:18">
      <c r="A56" s="28"/>
      <c r="B56" s="9"/>
      <c r="C56" s="20"/>
      <c r="D56" s="20"/>
      <c r="E56" s="20"/>
      <c r="F56" s="20"/>
      <c r="G56" s="20"/>
      <c r="H56" s="21"/>
      <c r="I56" s="6"/>
      <c r="J56" s="18"/>
      <c r="K56" s="9"/>
      <c r="L56" s="20"/>
      <c r="M56" s="20"/>
      <c r="N56" s="20"/>
      <c r="O56" s="20"/>
      <c r="P56" s="25"/>
      <c r="Q56" s="21"/>
      <c r="R56" s="6"/>
    </row>
    <row r="57" spans="1:18">
      <c r="A57" s="18"/>
      <c r="B57" s="19"/>
      <c r="C57" s="20"/>
      <c r="D57" s="20"/>
      <c r="E57" s="20"/>
      <c r="F57" s="20"/>
      <c r="G57" s="20"/>
      <c r="H57" s="21"/>
      <c r="J57" s="18"/>
      <c r="K57" s="9"/>
      <c r="L57" s="20"/>
      <c r="M57" s="20"/>
      <c r="N57" s="20"/>
      <c r="O57" s="20"/>
      <c r="P57" s="25"/>
      <c r="Q57" s="21"/>
    </row>
    <row r="58" spans="1:18">
      <c r="A58" s="18"/>
      <c r="B58" s="19"/>
      <c r="C58" s="20"/>
      <c r="D58" s="20"/>
      <c r="E58" s="20"/>
      <c r="F58" s="20"/>
      <c r="G58" s="20"/>
      <c r="H58" s="21"/>
      <c r="J58" s="18"/>
      <c r="K58" s="19"/>
      <c r="L58" s="20"/>
      <c r="M58" s="20"/>
      <c r="N58" s="20"/>
      <c r="O58" s="20"/>
      <c r="P58" s="20"/>
      <c r="Q58" s="21"/>
    </row>
    <row r="59" spans="1:18">
      <c r="A59" s="23"/>
      <c r="B59" s="24" t="s">
        <v>17</v>
      </c>
      <c r="C59" s="25">
        <f>SUM(C53:C57)</f>
        <v>401</v>
      </c>
      <c r="D59" s="25">
        <f>SUM(D53:D57)</f>
        <v>508</v>
      </c>
      <c r="E59" s="25">
        <f>SUM(E53:E57)</f>
        <v>485</v>
      </c>
      <c r="F59" s="25">
        <f>SUM(F53:F57)</f>
        <v>1394</v>
      </c>
      <c r="G59" s="25"/>
      <c r="H59" s="26"/>
      <c r="J59" s="23"/>
      <c r="K59" s="24" t="s">
        <v>17</v>
      </c>
      <c r="L59" s="25">
        <f>SUM(L53:L57)</f>
        <v>401</v>
      </c>
      <c r="M59" s="25">
        <f>SUM(M53:M57)</f>
        <v>491</v>
      </c>
      <c r="N59" s="25">
        <f>SUM(N53:N57)</f>
        <v>395</v>
      </c>
      <c r="O59" s="25">
        <f>SUM(O53:O57)</f>
        <v>1287</v>
      </c>
      <c r="P59" s="25"/>
      <c r="Q59" s="26"/>
    </row>
    <row r="60" spans="1:18">
      <c r="A60" s="23"/>
      <c r="B60" s="19"/>
      <c r="C60" s="25"/>
      <c r="D60" s="25"/>
      <c r="E60" s="25"/>
      <c r="F60" s="25"/>
      <c r="G60" s="25"/>
      <c r="H60" s="21"/>
      <c r="J60" s="23"/>
      <c r="K60" s="19"/>
      <c r="L60" s="25"/>
      <c r="M60" s="25"/>
      <c r="N60" s="25"/>
      <c r="O60" s="25"/>
      <c r="P60" s="25"/>
      <c r="Q60" s="21"/>
    </row>
    <row r="61" spans="1:18">
      <c r="A61" s="23"/>
      <c r="B61" s="19"/>
      <c r="C61" s="20"/>
      <c r="D61" s="20"/>
      <c r="E61" s="20"/>
      <c r="F61" s="20"/>
      <c r="G61" s="20"/>
      <c r="H61" s="52"/>
      <c r="J61" s="23"/>
      <c r="K61" s="19"/>
      <c r="L61" s="20"/>
      <c r="M61" s="20"/>
      <c r="N61" s="20"/>
      <c r="O61" s="20"/>
      <c r="P61" s="20"/>
      <c r="Q61" s="52"/>
    </row>
    <row r="62" spans="1:18" s="2" customFormat="1" ht="25.5">
      <c r="A62" s="16" t="s">
        <v>16</v>
      </c>
      <c r="B62" s="14" t="s">
        <v>22</v>
      </c>
      <c r="C62" s="13" t="s">
        <v>1</v>
      </c>
      <c r="D62" s="13" t="s">
        <v>2</v>
      </c>
      <c r="E62" s="13" t="s">
        <v>3</v>
      </c>
      <c r="F62" s="13" t="s">
        <v>33</v>
      </c>
      <c r="G62" s="13" t="s">
        <v>18</v>
      </c>
      <c r="H62" s="50"/>
      <c r="I62" s="5"/>
      <c r="J62" s="16" t="s">
        <v>16</v>
      </c>
      <c r="K62" s="14" t="s">
        <v>22</v>
      </c>
      <c r="L62" s="13" t="s">
        <v>1</v>
      </c>
      <c r="M62" s="13" t="s">
        <v>2</v>
      </c>
      <c r="N62" s="13" t="s">
        <v>3</v>
      </c>
      <c r="O62" s="13" t="s">
        <v>33</v>
      </c>
      <c r="P62" s="13" t="s">
        <v>18</v>
      </c>
      <c r="Q62" s="50"/>
    </row>
    <row r="63" spans="1:18">
      <c r="A63" s="28">
        <f>IF(A53&gt;=200, "0", 200-A53)</f>
        <v>68</v>
      </c>
      <c r="B63" s="9" t="s">
        <v>0</v>
      </c>
      <c r="C63" s="25">
        <f t="shared" ref="C63:E65" si="20">$A63+C53</f>
        <v>192</v>
      </c>
      <c r="D63" s="25">
        <f t="shared" si="20"/>
        <v>222</v>
      </c>
      <c r="E63" s="25">
        <f t="shared" si="20"/>
        <v>216</v>
      </c>
      <c r="F63" s="25">
        <f>SUM(C63:E63)</f>
        <v>630</v>
      </c>
      <c r="G63" s="25">
        <f>IF(H53&gt;=200, "0", 200-H53)</f>
        <v>67</v>
      </c>
      <c r="H63" s="52"/>
      <c r="J63" s="28">
        <f>IF(J53&gt;=200, "0", 200-J53)</f>
        <v>92</v>
      </c>
      <c r="K63" s="42" t="s">
        <v>52</v>
      </c>
      <c r="L63" s="25">
        <f t="shared" ref="L63:N65" si="21">$J63+L53</f>
        <v>201</v>
      </c>
      <c r="M63" s="25">
        <f t="shared" si="21"/>
        <v>244</v>
      </c>
      <c r="N63" s="25">
        <f t="shared" si="21"/>
        <v>175</v>
      </c>
      <c r="O63" s="25">
        <f>SUM(L63:N63)</f>
        <v>620</v>
      </c>
      <c r="P63" s="25">
        <f>IF(Q53&gt;=200, "0", 200-Q53)</f>
        <v>91</v>
      </c>
      <c r="Q63" s="52"/>
    </row>
    <row r="64" spans="1:18">
      <c r="A64" s="28">
        <f>IF(A54&gt;=200, "0", 200-A54)</f>
        <v>65</v>
      </c>
      <c r="B64" s="9" t="s">
        <v>109</v>
      </c>
      <c r="C64" s="25">
        <f t="shared" si="20"/>
        <v>180</v>
      </c>
      <c r="D64" s="25">
        <f t="shared" si="20"/>
        <v>231</v>
      </c>
      <c r="E64" s="25">
        <f t="shared" si="20"/>
        <v>187</v>
      </c>
      <c r="F64" s="25">
        <f t="shared" ref="F64" si="22">SUM(C64:E64)</f>
        <v>598</v>
      </c>
      <c r="G64" s="25">
        <f>IF(H54&gt;=200, "0", 200-H54)</f>
        <v>65</v>
      </c>
      <c r="H64" s="52"/>
      <c r="J64" s="28">
        <f>IF(J54&gt;=200, "0", 200-J54)</f>
        <v>48</v>
      </c>
      <c r="K64" s="9" t="s">
        <v>5</v>
      </c>
      <c r="L64" s="25">
        <f t="shared" si="21"/>
        <v>196</v>
      </c>
      <c r="M64" s="25">
        <f t="shared" si="21"/>
        <v>237</v>
      </c>
      <c r="N64" s="25">
        <f t="shared" si="21"/>
        <v>184</v>
      </c>
      <c r="O64" s="25">
        <f t="shared" ref="O64:O65" si="23">SUM(L64:N64)</f>
        <v>617</v>
      </c>
      <c r="P64" s="25">
        <f>IF(Q54&gt;=200, "0", 200-Q54)</f>
        <v>47</v>
      </c>
      <c r="Q64" s="52"/>
    </row>
    <row r="65" spans="1:17">
      <c r="A65" s="28">
        <f>IF(A55&gt;=200, "0", 200-A55)</f>
        <v>16</v>
      </c>
      <c r="B65" s="42" t="s">
        <v>6</v>
      </c>
      <c r="C65" s="25">
        <f t="shared" si="20"/>
        <v>178</v>
      </c>
      <c r="D65" s="25">
        <f t="shared" si="20"/>
        <v>204</v>
      </c>
      <c r="E65" s="25">
        <f t="shared" si="20"/>
        <v>231</v>
      </c>
      <c r="F65" s="25">
        <f>SUM(C65:E65)</f>
        <v>613</v>
      </c>
      <c r="G65" s="25">
        <f>IF(H55&gt;=200, "0", 200-H55)</f>
        <v>16</v>
      </c>
      <c r="H65" s="52"/>
      <c r="J65" s="28">
        <f>IF(J55&gt;=200, "0", 200-J55)</f>
        <v>40</v>
      </c>
      <c r="K65" s="9" t="s">
        <v>41</v>
      </c>
      <c r="L65" s="25">
        <f t="shared" si="21"/>
        <v>184</v>
      </c>
      <c r="M65" s="25">
        <f t="shared" si="21"/>
        <v>190</v>
      </c>
      <c r="N65" s="25">
        <f t="shared" si="21"/>
        <v>216</v>
      </c>
      <c r="O65" s="25">
        <f t="shared" si="23"/>
        <v>590</v>
      </c>
      <c r="P65" s="25">
        <f>IF(Q55&gt;=200, "0", 200-Q55)</f>
        <v>40</v>
      </c>
      <c r="Q65" s="52"/>
    </row>
    <row r="66" spans="1:17">
      <c r="A66" s="28"/>
      <c r="B66" s="9"/>
      <c r="C66" s="20"/>
      <c r="D66" s="20"/>
      <c r="E66" s="20"/>
      <c r="F66" s="25"/>
      <c r="G66" s="25"/>
      <c r="H66" s="52"/>
      <c r="J66" s="28"/>
      <c r="L66" s="25"/>
      <c r="M66" s="25"/>
      <c r="N66" s="25"/>
      <c r="O66" s="25"/>
      <c r="P66" s="25"/>
      <c r="Q66" s="52"/>
    </row>
    <row r="67" spans="1:17">
      <c r="A67" s="23"/>
      <c r="B67" s="19"/>
      <c r="C67" s="20"/>
      <c r="D67" s="20"/>
      <c r="E67" s="20"/>
      <c r="F67" s="20"/>
      <c r="G67" s="20"/>
      <c r="H67" s="52"/>
      <c r="J67" s="23"/>
      <c r="K67" s="19"/>
      <c r="L67" s="20"/>
      <c r="M67" s="20"/>
      <c r="N67" s="20"/>
      <c r="O67" s="20"/>
      <c r="P67" s="20"/>
      <c r="Q67" s="52"/>
    </row>
    <row r="68" spans="1:17">
      <c r="A68" s="23"/>
      <c r="B68" s="29" t="s">
        <v>19</v>
      </c>
      <c r="C68" s="25">
        <f>SUM(C63:C67)</f>
        <v>550</v>
      </c>
      <c r="D68" s="25">
        <f t="shared" ref="D68" si="24">SUM(D63:D67)</f>
        <v>657</v>
      </c>
      <c r="E68" s="25">
        <f>SUM(E63:E67)</f>
        <v>634</v>
      </c>
      <c r="F68" s="25">
        <f>SUM(F63:F67)</f>
        <v>1841</v>
      </c>
      <c r="G68" s="25"/>
      <c r="H68" s="52"/>
      <c r="J68" s="23"/>
      <c r="K68" s="29" t="s">
        <v>19</v>
      </c>
      <c r="L68" s="25">
        <f>SUM(L63:L67)</f>
        <v>581</v>
      </c>
      <c r="M68" s="25">
        <f t="shared" ref="M68:N68" si="25">SUM(M63:M67)</f>
        <v>671</v>
      </c>
      <c r="N68" s="25">
        <f t="shared" si="25"/>
        <v>575</v>
      </c>
      <c r="O68" s="25">
        <f>SUM(O63:O67)</f>
        <v>1827</v>
      </c>
      <c r="P68" s="25"/>
      <c r="Q68" s="52"/>
    </row>
    <row r="69" spans="1:17">
      <c r="A69" s="23"/>
      <c r="B69" s="19"/>
      <c r="C69" s="20" t="str">
        <f>IF(C68&gt;L68,"Won", IF(C68&lt;L68,"Lost","Tied"))</f>
        <v>Lost</v>
      </c>
      <c r="D69" s="20" t="str">
        <f>IF(D68&gt;M68,"Won", IF(D68&lt;M68,"Lost","Tied"))</f>
        <v>Lost</v>
      </c>
      <c r="E69" s="20" t="str">
        <f>IF(E68&gt;N68,"Won", IF(E68&lt;N68,"Lost","Tied"))</f>
        <v>Won</v>
      </c>
      <c r="F69" s="20" t="str">
        <f>IF(F68&gt;O68,"Won", IF(F68&lt;O68,"Lost","Tied"))</f>
        <v>Won</v>
      </c>
      <c r="G69" s="20"/>
      <c r="H69" s="26"/>
      <c r="J69" s="23"/>
      <c r="K69" s="19"/>
      <c r="L69" s="20" t="str">
        <f>IF(L68&gt;C68,"Won", IF(L68&lt;C68,"Lost","Tied"))</f>
        <v>Won</v>
      </c>
      <c r="M69" s="20" t="str">
        <f>IF(M68&gt;D68,"Won", IF(M68&lt;D68,"Lost","Tied"))</f>
        <v>Won</v>
      </c>
      <c r="N69" s="20" t="str">
        <f>IF(N68&gt;E68,"Won", IF(N68&lt;E68,"Lost","Tied"))</f>
        <v>Lost</v>
      </c>
      <c r="O69" s="20" t="str">
        <f>IF(O68&gt;F68,"Won", IF(O68&lt;F68,"Lost","Tied"))</f>
        <v>Lost</v>
      </c>
      <c r="P69" s="20"/>
      <c r="Q69" s="26"/>
    </row>
    <row r="70" spans="1:17">
      <c r="A70" s="23"/>
      <c r="B70" s="24" t="s">
        <v>20</v>
      </c>
      <c r="C70" s="30">
        <f>SUM((IF(C69="Won", "1", IF(C69="Tied", "0.5","0"))), (IF(D69="Won", "1", IF(D69="Tied", "0.5","0"))), (IF(E69="Won", "1", IF(E69="Tied", "0.5","0"))), (IF(F69="Won", "1", IF(F69="Tied", "0.5","0"))))</f>
        <v>2</v>
      </c>
      <c r="D70" s="20"/>
      <c r="E70" s="20"/>
      <c r="F70" s="20"/>
      <c r="G70" s="20"/>
      <c r="H70" s="52"/>
      <c r="J70" s="23"/>
      <c r="K70" s="24" t="s">
        <v>20</v>
      </c>
      <c r="L70" s="30">
        <f>SUM((IF(L69="Won", "1", IF(L69="Tied", "0.5","0"))), (IF(M69="Won", "1", IF(M69="Tied", "0.5","0"))), (IF(N69="Won", "1", IF(N69="Tied", "0.5","0"))), (IF(O69="Won", "1", IF(O69="Tied", "0.5","0"))))</f>
        <v>2</v>
      </c>
      <c r="M70" s="20"/>
      <c r="N70" s="20"/>
      <c r="O70" s="20"/>
      <c r="P70" s="20"/>
      <c r="Q70" s="52"/>
    </row>
    <row r="71" spans="1:17">
      <c r="A71" s="23"/>
      <c r="B71" s="19"/>
      <c r="C71" s="20"/>
      <c r="D71" s="20"/>
      <c r="E71" s="20"/>
      <c r="F71" s="20"/>
      <c r="G71" s="20"/>
      <c r="H71" s="52"/>
      <c r="J71" s="23"/>
      <c r="K71" s="19"/>
      <c r="L71" s="20"/>
      <c r="M71" s="20"/>
      <c r="N71" s="20"/>
      <c r="O71" s="20"/>
      <c r="P71" s="20"/>
      <c r="Q71" s="52"/>
    </row>
    <row r="72" spans="1:17" ht="13.5" thickBot="1">
      <c r="A72" s="31"/>
      <c r="B72" s="32" t="s">
        <v>21</v>
      </c>
      <c r="C72" s="33">
        <f>'Week 8'!L24+C70</f>
        <v>15.5</v>
      </c>
      <c r="D72" s="34"/>
      <c r="E72" s="35"/>
      <c r="F72" s="35"/>
      <c r="G72" s="35"/>
      <c r="H72" s="36"/>
      <c r="I72" s="45"/>
      <c r="J72" s="31"/>
      <c r="K72" s="32" t="s">
        <v>21</v>
      </c>
      <c r="L72" s="33">
        <f>'Week 8'!L96+L70</f>
        <v>22</v>
      </c>
      <c r="M72" s="34"/>
      <c r="N72" s="35"/>
      <c r="O72" s="35"/>
      <c r="P72" s="35"/>
      <c r="Q72" s="36"/>
    </row>
    <row r="74" spans="1:17" ht="13.5" thickBot="1"/>
    <row r="75" spans="1:17" ht="18">
      <c r="A75" s="73" t="s">
        <v>65</v>
      </c>
      <c r="B75" s="74"/>
      <c r="C75" s="74"/>
      <c r="D75" s="74"/>
      <c r="E75" s="71" t="s">
        <v>69</v>
      </c>
      <c r="F75" s="72"/>
      <c r="G75" s="46" t="s">
        <v>82</v>
      </c>
      <c r="H75" s="15"/>
      <c r="I75" s="3"/>
      <c r="J75" s="73" t="s">
        <v>98</v>
      </c>
      <c r="K75" s="74"/>
      <c r="L75" s="71"/>
      <c r="M75" s="72"/>
      <c r="N75" s="71" t="s">
        <v>70</v>
      </c>
      <c r="O75" s="72"/>
      <c r="P75" s="37" t="s">
        <v>15</v>
      </c>
      <c r="Q75" s="15"/>
    </row>
    <row r="76" spans="1:17" ht="25.5">
      <c r="A76" s="41" t="s">
        <v>23</v>
      </c>
      <c r="B76" s="14" t="s">
        <v>22</v>
      </c>
      <c r="C76" s="13" t="s">
        <v>1</v>
      </c>
      <c r="D76" s="13" t="s">
        <v>2</v>
      </c>
      <c r="E76" s="13" t="s">
        <v>3</v>
      </c>
      <c r="F76" s="13" t="s">
        <v>32</v>
      </c>
      <c r="G76" s="13" t="s">
        <v>25</v>
      </c>
      <c r="H76" s="17" t="s">
        <v>24</v>
      </c>
      <c r="I76" s="2"/>
      <c r="J76" s="41" t="s">
        <v>23</v>
      </c>
      <c r="K76" s="14" t="s">
        <v>22</v>
      </c>
      <c r="L76" s="13" t="s">
        <v>1</v>
      </c>
      <c r="M76" s="13" t="s">
        <v>2</v>
      </c>
      <c r="N76" s="13" t="s">
        <v>3</v>
      </c>
      <c r="O76" s="13" t="s">
        <v>32</v>
      </c>
      <c r="P76" s="13" t="s">
        <v>25</v>
      </c>
      <c r="Q76" s="17" t="s">
        <v>24</v>
      </c>
    </row>
    <row r="77" spans="1:17">
      <c r="A77" s="28">
        <f>'Week 8'!Q29</f>
        <v>151</v>
      </c>
      <c r="B77" s="9" t="s">
        <v>12</v>
      </c>
      <c r="C77" s="6">
        <v>164</v>
      </c>
      <c r="D77" s="6">
        <v>148</v>
      </c>
      <c r="E77" s="6">
        <v>156</v>
      </c>
      <c r="F77" s="25">
        <f>SUM(C77:E77)</f>
        <v>468</v>
      </c>
      <c r="G77" s="25">
        <f>INT(AVERAGE(C77:E77))</f>
        <v>156</v>
      </c>
      <c r="H77" s="21">
        <f>INT(AVERAGE('Week 1'!C5:E5,'Week 2'!C29:E29,'Week 3'!L53:N53,'Week 4'!L5:N5,'Week 5'!L77:N77,'Week 6'!C101:E101,'Week 7'!C53:E53,'Week 8'!L29:N29,C77:E77))</f>
        <v>152</v>
      </c>
      <c r="I77" s="6"/>
      <c r="J77" s="28">
        <f>'Week 8'!H101</f>
        <v>147</v>
      </c>
      <c r="K77" s="9" t="s">
        <v>4</v>
      </c>
      <c r="L77" s="6">
        <v>121</v>
      </c>
      <c r="M77" s="6">
        <v>162</v>
      </c>
      <c r="N77" s="51">
        <v>162</v>
      </c>
      <c r="O77" s="25">
        <f>SUM(L77:N77)</f>
        <v>445</v>
      </c>
      <c r="P77" s="25">
        <f>INT(AVERAGE(L77:N77))</f>
        <v>148</v>
      </c>
      <c r="Q77" s="21">
        <f>INT(AVERAGE('Week 1'!C77:E77,'Week 2'!C5:E5,'Week 3'!L101:N101,'Week 4'!L53:N53,'Week 5'!L5:N5,'Week 6'!C53:E53,'Week 7'!C29:E29,'Week 8'!C101:E101,L77:N77))</f>
        <v>147</v>
      </c>
    </row>
    <row r="78" spans="1:17">
      <c r="A78" s="28">
        <f>'Week 8'!Q30</f>
        <v>98</v>
      </c>
      <c r="B78" s="9" t="s">
        <v>63</v>
      </c>
      <c r="C78" s="6">
        <v>107</v>
      </c>
      <c r="D78" s="6">
        <v>88</v>
      </c>
      <c r="E78" s="6">
        <v>134</v>
      </c>
      <c r="F78" s="25">
        <f>SUM(C78:E78)</f>
        <v>329</v>
      </c>
      <c r="G78" s="25">
        <f>INT(AVERAGE(C78:E78))</f>
        <v>109</v>
      </c>
      <c r="H78" s="21">
        <f>INT(AVERAGE('Week 1'!C6:E6,'Week 2'!C30:E30,'Week 3'!L54:N54,'Week 4'!L6:N6,'Week 5'!L78:N78,'Week 6'!C102:E102,'Week 7'!C54:E54,'Week 8'!L30:N30,C78:E78))</f>
        <v>100</v>
      </c>
      <c r="I78" s="6"/>
      <c r="J78" s="28">
        <f>'Week 8'!H102</f>
        <v>193</v>
      </c>
      <c r="K78" s="9" t="s">
        <v>40</v>
      </c>
      <c r="L78" s="6">
        <v>213</v>
      </c>
      <c r="M78" s="6">
        <v>208</v>
      </c>
      <c r="N78" s="6">
        <v>200</v>
      </c>
      <c r="O78" s="25">
        <f>SUM(L78:N78)</f>
        <v>621</v>
      </c>
      <c r="P78" s="25">
        <f>INT(AVERAGE(L78:N78))</f>
        <v>207</v>
      </c>
      <c r="Q78" s="21">
        <f>INT(AVERAGE('Week 1'!C78:E78,'Week 2'!C6:E6,'Week 3'!L102:N102,'Week 4'!L54:N54,'Week 5'!L6:N6,'Week 6'!C54:E54,'Week 7'!C30:E30,'Week 8'!C102:E102,L78:N78))</f>
        <v>195</v>
      </c>
    </row>
    <row r="79" spans="1:17">
      <c r="A79" s="28">
        <f>'Week 8'!Q31</f>
        <v>106</v>
      </c>
      <c r="B79" s="9" t="s">
        <v>64</v>
      </c>
      <c r="C79" s="6">
        <v>127</v>
      </c>
      <c r="D79" s="6">
        <v>111</v>
      </c>
      <c r="E79" s="6">
        <v>100</v>
      </c>
      <c r="F79" s="25">
        <f>SUM(C79:E79)</f>
        <v>338</v>
      </c>
      <c r="G79" s="25">
        <f>INT(AVERAGE(C79:E79))</f>
        <v>112</v>
      </c>
      <c r="H79" s="21">
        <f>INT(AVERAGE('Week 1'!C7:E7,'Week 2'!C31:E31,'Week 3'!L55:N55,'Week 4'!L7:N7,'Week 5'!L79:N79,'Week 6'!C103:E103,'Week 7'!C55:E55,'Week 8'!L31:N31,C79:E79))</f>
        <v>106</v>
      </c>
      <c r="I79" s="6"/>
      <c r="J79" s="28">
        <f>'Week 8'!H103</f>
        <v>175</v>
      </c>
      <c r="K79" s="9" t="s">
        <v>49</v>
      </c>
      <c r="L79" s="6">
        <v>138</v>
      </c>
      <c r="M79" s="6">
        <v>173</v>
      </c>
      <c r="N79" s="51">
        <v>145</v>
      </c>
      <c r="O79" s="25">
        <f>SUM(L79:N79)</f>
        <v>456</v>
      </c>
      <c r="P79" s="25">
        <f>INT(AVERAGE(L79:N79))</f>
        <v>152</v>
      </c>
      <c r="Q79" s="21">
        <f>INT(AVERAGE('Week 1'!C79:E79,'Week 2'!C7:E7,'Week 3'!L103:N103,'Week 4'!L55:N55,'Week 5'!L7:N7,'Week 6'!C55:E55,'Week 7'!C31:E31,'Week 8'!C103:E103,L79:N79))</f>
        <v>173</v>
      </c>
    </row>
    <row r="80" spans="1:17">
      <c r="A80" s="28"/>
      <c r="B80" s="9"/>
      <c r="C80" s="6"/>
      <c r="D80" s="6"/>
      <c r="E80" s="6"/>
      <c r="F80" s="25"/>
      <c r="G80" s="25"/>
      <c r="H80" s="21"/>
      <c r="I80" s="6"/>
      <c r="J80" s="28"/>
      <c r="K80" s="9"/>
      <c r="L80" s="6"/>
      <c r="M80" s="6"/>
      <c r="N80" s="6"/>
      <c r="O80" s="25"/>
      <c r="P80" s="25"/>
      <c r="Q80" s="21"/>
    </row>
    <row r="81" spans="1:17">
      <c r="A81" s="18"/>
      <c r="B81" s="9"/>
      <c r="F81" s="25"/>
      <c r="G81" s="25"/>
      <c r="H81" s="21"/>
      <c r="J81" s="28"/>
      <c r="K81" s="9"/>
      <c r="L81" s="6"/>
      <c r="M81" s="6"/>
      <c r="N81" s="6"/>
      <c r="O81" s="25"/>
      <c r="P81" s="25"/>
      <c r="Q81" s="21"/>
    </row>
    <row r="82" spans="1:17">
      <c r="A82" s="28"/>
      <c r="B82" s="9"/>
      <c r="F82" s="25"/>
      <c r="G82" s="25"/>
      <c r="H82" s="21"/>
      <c r="J82" s="18"/>
      <c r="Q82" s="21"/>
    </row>
    <row r="83" spans="1:17">
      <c r="A83" s="23"/>
      <c r="B83" s="24" t="s">
        <v>17</v>
      </c>
      <c r="C83" s="25">
        <f>SUM(C77:C82)</f>
        <v>398</v>
      </c>
      <c r="D83" s="25">
        <f>SUM(D77:D82)</f>
        <v>347</v>
      </c>
      <c r="E83" s="25">
        <f t="shared" ref="E83" si="26">SUM(E77:E82)</f>
        <v>390</v>
      </c>
      <c r="F83" s="25">
        <f>SUM(F77:F82)</f>
        <v>1135</v>
      </c>
      <c r="G83" s="25"/>
      <c r="H83" s="26"/>
      <c r="J83" s="23"/>
      <c r="K83" s="24" t="s">
        <v>17</v>
      </c>
      <c r="L83" s="25">
        <f>SUM(L77:L81)</f>
        <v>472</v>
      </c>
      <c r="M83" s="25">
        <f>SUM(M77:M81)</f>
        <v>543</v>
      </c>
      <c r="N83" s="25">
        <f>SUM(N77:N81)</f>
        <v>507</v>
      </c>
      <c r="O83" s="25">
        <f>SUM(O77:O81)</f>
        <v>1522</v>
      </c>
      <c r="P83" s="25"/>
      <c r="Q83" s="26"/>
    </row>
    <row r="84" spans="1:17">
      <c r="A84" s="23"/>
      <c r="B84" s="19"/>
      <c r="C84" s="25"/>
      <c r="D84" s="25"/>
      <c r="E84" s="25"/>
      <c r="F84" s="25"/>
      <c r="G84" s="25"/>
      <c r="H84" s="21"/>
      <c r="J84" s="23"/>
      <c r="K84" s="19"/>
      <c r="L84" s="25"/>
      <c r="M84" s="25"/>
      <c r="N84" s="25"/>
      <c r="O84" s="25"/>
      <c r="P84" s="25"/>
      <c r="Q84" s="21"/>
    </row>
    <row r="85" spans="1:17">
      <c r="A85" s="23"/>
      <c r="B85" s="19"/>
      <c r="C85" s="20"/>
      <c r="D85" s="20"/>
      <c r="E85" s="20"/>
      <c r="F85" s="20"/>
      <c r="G85" s="20"/>
      <c r="H85" s="52"/>
      <c r="J85" s="23"/>
      <c r="K85" s="19"/>
      <c r="L85" s="20"/>
      <c r="M85" s="20"/>
      <c r="N85" s="20"/>
      <c r="O85" s="20"/>
      <c r="P85" s="20"/>
      <c r="Q85" s="52"/>
    </row>
    <row r="86" spans="1:17" ht="25.5">
      <c r="A86" s="16" t="s">
        <v>16</v>
      </c>
      <c r="B86" s="14" t="s">
        <v>22</v>
      </c>
      <c r="C86" s="13" t="s">
        <v>1</v>
      </c>
      <c r="D86" s="13" t="s">
        <v>2</v>
      </c>
      <c r="E86" s="13" t="s">
        <v>3</v>
      </c>
      <c r="F86" s="13" t="s">
        <v>33</v>
      </c>
      <c r="G86" s="13" t="s">
        <v>18</v>
      </c>
      <c r="H86" s="50"/>
      <c r="I86" s="2"/>
      <c r="J86" s="16" t="s">
        <v>16</v>
      </c>
      <c r="K86" s="14" t="s">
        <v>22</v>
      </c>
      <c r="L86" s="13" t="s">
        <v>1</v>
      </c>
      <c r="M86" s="13" t="s">
        <v>2</v>
      </c>
      <c r="N86" s="13" t="s">
        <v>3</v>
      </c>
      <c r="O86" s="13" t="s">
        <v>33</v>
      </c>
      <c r="P86" s="13" t="s">
        <v>18</v>
      </c>
      <c r="Q86" s="50"/>
    </row>
    <row r="87" spans="1:17">
      <c r="A87" s="28">
        <f>IF(A77&gt;=200, "0", 200-A77)</f>
        <v>49</v>
      </c>
      <c r="B87" s="9" t="s">
        <v>12</v>
      </c>
      <c r="C87" s="25">
        <f t="shared" ref="C87:E89" si="27">$A87+C77</f>
        <v>213</v>
      </c>
      <c r="D87" s="25">
        <f t="shared" si="27"/>
        <v>197</v>
      </c>
      <c r="E87" s="25">
        <f t="shared" si="27"/>
        <v>205</v>
      </c>
      <c r="F87" s="25">
        <f>SUM(C87:E87)</f>
        <v>615</v>
      </c>
      <c r="G87" s="25">
        <f>IF(H77&gt;=200, "0", 200-H77)</f>
        <v>48</v>
      </c>
      <c r="H87" s="43"/>
      <c r="J87" s="28">
        <f>IF(J77&gt;=200, "0", 200-J77)</f>
        <v>53</v>
      </c>
      <c r="K87" s="9" t="s">
        <v>4</v>
      </c>
      <c r="L87" s="25">
        <f t="shared" ref="L87:N89" si="28">$J87+L77</f>
        <v>174</v>
      </c>
      <c r="M87" s="25">
        <f t="shared" si="28"/>
        <v>215</v>
      </c>
      <c r="N87" s="25">
        <f t="shared" si="28"/>
        <v>215</v>
      </c>
      <c r="O87" s="25">
        <f>SUM(L87:N87)</f>
        <v>604</v>
      </c>
      <c r="P87" s="25">
        <f>IF(Q77&gt;=200, "0", 200-Q77)</f>
        <v>53</v>
      </c>
      <c r="Q87" s="43"/>
    </row>
    <row r="88" spans="1:17">
      <c r="A88" s="28">
        <f>IF(A78&gt;=200, "0", 200-A78)</f>
        <v>102</v>
      </c>
      <c r="B88" s="9" t="s">
        <v>63</v>
      </c>
      <c r="C88" s="25">
        <f t="shared" si="27"/>
        <v>209</v>
      </c>
      <c r="D88" s="25">
        <f t="shared" si="27"/>
        <v>190</v>
      </c>
      <c r="E88" s="25">
        <f t="shared" si="27"/>
        <v>236</v>
      </c>
      <c r="F88" s="25">
        <f>SUM(C88:E88)</f>
        <v>635</v>
      </c>
      <c r="G88" s="25">
        <f>IF(H78&gt;=200, "0", 200-H78)</f>
        <v>100</v>
      </c>
      <c r="H88" s="43"/>
      <c r="J88" s="28">
        <f>IF(J78&gt;=200, "0", 200-J78)</f>
        <v>7</v>
      </c>
      <c r="K88" s="9" t="s">
        <v>40</v>
      </c>
      <c r="L88" s="25">
        <f t="shared" si="28"/>
        <v>220</v>
      </c>
      <c r="M88" s="25">
        <f t="shared" si="28"/>
        <v>215</v>
      </c>
      <c r="N88" s="25">
        <f t="shared" si="28"/>
        <v>207</v>
      </c>
      <c r="O88" s="25">
        <f t="shared" ref="O88:O89" si="29">SUM(L88:N88)</f>
        <v>642</v>
      </c>
      <c r="P88" s="25">
        <f>IF(Q78&gt;=200, "0", 200-Q78)</f>
        <v>5</v>
      </c>
      <c r="Q88" s="43"/>
    </row>
    <row r="89" spans="1:17">
      <c r="A89" s="28">
        <f>IF(A79&gt;=200, "0", 200-A79)</f>
        <v>94</v>
      </c>
      <c r="B89" s="9" t="s">
        <v>64</v>
      </c>
      <c r="C89" s="25">
        <f t="shared" si="27"/>
        <v>221</v>
      </c>
      <c r="D89" s="25">
        <f t="shared" si="27"/>
        <v>205</v>
      </c>
      <c r="E89" s="25">
        <f t="shared" si="27"/>
        <v>194</v>
      </c>
      <c r="F89" s="25">
        <f>SUM(C89:E89)</f>
        <v>620</v>
      </c>
      <c r="G89" s="25">
        <f>IF(H79&gt;=200, "0", 200-H79)</f>
        <v>94</v>
      </c>
      <c r="H89" s="43"/>
      <c r="J89" s="28">
        <f>IF(J79&gt;=200, "0", 200-J79)</f>
        <v>25</v>
      </c>
      <c r="K89" s="9" t="s">
        <v>49</v>
      </c>
      <c r="L89" s="25">
        <f t="shared" si="28"/>
        <v>163</v>
      </c>
      <c r="M89" s="25">
        <f t="shared" si="28"/>
        <v>198</v>
      </c>
      <c r="N89" s="25">
        <f t="shared" si="28"/>
        <v>170</v>
      </c>
      <c r="O89" s="25">
        <f t="shared" si="29"/>
        <v>531</v>
      </c>
      <c r="P89" s="25">
        <f>IF(Q79&gt;=200, "0", 200-Q79)</f>
        <v>27</v>
      </c>
      <c r="Q89" s="43"/>
    </row>
    <row r="90" spans="1:17">
      <c r="A90" s="28"/>
      <c r="B90" s="9"/>
      <c r="C90" s="25"/>
      <c r="D90" s="25"/>
      <c r="E90" s="25"/>
      <c r="F90" s="25"/>
      <c r="G90" s="25"/>
      <c r="H90" s="43"/>
      <c r="J90" s="28"/>
      <c r="L90" s="25"/>
      <c r="M90" s="25"/>
      <c r="N90" s="25"/>
      <c r="O90" s="25"/>
      <c r="P90" s="25"/>
      <c r="Q90" s="43"/>
    </row>
    <row r="91" spans="1:17">
      <c r="A91" s="23"/>
      <c r="B91" s="19"/>
      <c r="C91" s="20"/>
      <c r="D91" s="20"/>
      <c r="E91" s="20"/>
      <c r="F91" s="20"/>
      <c r="G91" s="20"/>
      <c r="H91" s="52"/>
      <c r="J91" s="23"/>
      <c r="K91" s="19"/>
      <c r="L91" s="20"/>
      <c r="M91" s="20"/>
      <c r="N91" s="20"/>
      <c r="O91" s="20"/>
      <c r="P91" s="20"/>
      <c r="Q91" s="52"/>
    </row>
    <row r="92" spans="1:17">
      <c r="A92" s="23"/>
      <c r="B92" s="29" t="s">
        <v>19</v>
      </c>
      <c r="C92" s="25">
        <f>SUM(C87:C91)</f>
        <v>643</v>
      </c>
      <c r="D92" s="25">
        <f>SUM(D87:D91)</f>
        <v>592</v>
      </c>
      <c r="E92" s="25">
        <f t="shared" ref="E92" si="30">SUM(E87:E91)</f>
        <v>635</v>
      </c>
      <c r="F92" s="25">
        <f>SUM(F87:F91)</f>
        <v>1870</v>
      </c>
      <c r="G92" s="25"/>
      <c r="H92" s="52"/>
      <c r="J92" s="23"/>
      <c r="K92" s="29" t="s">
        <v>19</v>
      </c>
      <c r="L92" s="25">
        <f>SUM(L87:L91)</f>
        <v>557</v>
      </c>
      <c r="M92" s="25">
        <f>SUM(M87:M91)</f>
        <v>628</v>
      </c>
      <c r="N92" s="25">
        <f>SUM(N87:N91)</f>
        <v>592</v>
      </c>
      <c r="O92" s="25">
        <f t="shared" ref="O92" si="31">SUM(O87:O91)</f>
        <v>1777</v>
      </c>
      <c r="P92" s="25"/>
      <c r="Q92" s="52"/>
    </row>
    <row r="93" spans="1:17">
      <c r="A93" s="23"/>
      <c r="B93" s="19"/>
      <c r="C93" s="20" t="str">
        <f>IF(C92&gt;L92,"Won", IF(C92&lt;L92,"Lost","Tied"))</f>
        <v>Won</v>
      </c>
      <c r="D93" s="20" t="str">
        <f>IF(D92&gt;M92,"Won", IF(D92&lt;M92,"Lost","Tied"))</f>
        <v>Lost</v>
      </c>
      <c r="E93" s="20" t="str">
        <f>IF(E92&gt;N92,"Won", IF(E92&lt;N92,"Lost","Tied"))</f>
        <v>Won</v>
      </c>
      <c r="F93" s="20" t="str">
        <f>IF(F92&gt;O92,"Won", IF(F92&lt;O92,"Lost","Tied"))</f>
        <v>Won</v>
      </c>
      <c r="G93" s="20"/>
      <c r="H93" s="26"/>
      <c r="J93" s="23"/>
      <c r="K93" s="19"/>
      <c r="L93" s="20" t="str">
        <f>IF(L92&gt;C92,"Won", IF(L92&lt;C92,"Lost","Tied"))</f>
        <v>Lost</v>
      </c>
      <c r="M93" s="20" t="str">
        <f>IF(M92&gt;D92,"Won", IF(M92&lt;D92,"Lost","Tied"))</f>
        <v>Won</v>
      </c>
      <c r="N93" s="20" t="str">
        <f>IF(N92&gt;E92,"Won", IF(N92&lt;E92,"Lost","Tied"))</f>
        <v>Lost</v>
      </c>
      <c r="O93" s="20" t="str">
        <f>IF(O92&gt;F92,"Won", IF(O92&lt;F92,"Lost","Tied"))</f>
        <v>Lost</v>
      </c>
      <c r="P93" s="20"/>
      <c r="Q93" s="26"/>
    </row>
    <row r="94" spans="1:17">
      <c r="A94" s="23"/>
      <c r="B94" s="24" t="s">
        <v>20</v>
      </c>
      <c r="C94" s="30">
        <f>SUM((IF(C93="Won", "1", IF(C93="Tied", "0.5","0"))), (IF(D93="Won", "1", IF(D93="Tied", "0.5","0"))), (IF(E93="Won", "1", IF(E93="Tied", "0.5","0"))), (IF(F93="Won", "1", IF(F93="Tied", "0.5","0"))))</f>
        <v>3</v>
      </c>
      <c r="D94" s="20"/>
      <c r="E94" s="20"/>
      <c r="F94" s="20"/>
      <c r="G94" s="20"/>
      <c r="H94" s="52"/>
      <c r="J94" s="23"/>
      <c r="K94" s="24" t="s">
        <v>20</v>
      </c>
      <c r="L94" s="30">
        <f>SUM((IF(L93="Won", "1", IF(L93="Tied", "0.5","0"))), (IF(M93="Won", "1", IF(M93="Tied", "0.5","0"))), (IF(N93="Won", "1", IF(N93="Tied", "0.5","0"))), (IF(O93="Won", "1", IF(O93="Tied", "0.5","0"))))</f>
        <v>1</v>
      </c>
      <c r="M94" s="20"/>
      <c r="N94" s="20"/>
      <c r="O94" s="20"/>
      <c r="P94" s="20"/>
      <c r="Q94" s="52"/>
    </row>
    <row r="95" spans="1:17">
      <c r="A95" s="23"/>
      <c r="B95" s="19"/>
      <c r="C95" s="20"/>
      <c r="D95" s="20"/>
      <c r="E95" s="20"/>
      <c r="F95" s="20"/>
      <c r="G95" s="20"/>
      <c r="H95" s="52"/>
      <c r="J95" s="23"/>
      <c r="K95" s="19"/>
      <c r="L95" s="20"/>
      <c r="M95" s="20"/>
      <c r="N95" s="20"/>
      <c r="O95" s="20"/>
      <c r="P95" s="20"/>
      <c r="Q95" s="52"/>
    </row>
    <row r="96" spans="1:17" ht="13.5" thickBot="1">
      <c r="A96" s="31"/>
      <c r="B96" s="32" t="s">
        <v>21</v>
      </c>
      <c r="C96" s="33">
        <f>'Week 8'!L48+C94</f>
        <v>16.5</v>
      </c>
      <c r="D96" s="34"/>
      <c r="E96" s="35"/>
      <c r="F96" s="35"/>
      <c r="G96" s="35"/>
      <c r="H96" s="36"/>
      <c r="J96" s="31"/>
      <c r="K96" s="32" t="s">
        <v>21</v>
      </c>
      <c r="L96" s="33">
        <f>'Week 8'!C120+L94</f>
        <v>20</v>
      </c>
      <c r="M96" s="34"/>
      <c r="N96" s="35"/>
      <c r="O96" s="35"/>
      <c r="P96" s="35"/>
      <c r="Q96" s="36"/>
    </row>
    <row r="97" spans="1:17">
      <c r="A97" s="19"/>
      <c r="B97" s="39"/>
      <c r="C97" s="30"/>
      <c r="D97" s="40"/>
      <c r="E97" s="20"/>
      <c r="F97" s="20"/>
      <c r="G97" s="20"/>
      <c r="H97" s="20"/>
      <c r="J97" s="19"/>
      <c r="K97" s="39"/>
      <c r="L97" s="30"/>
      <c r="M97" s="40"/>
      <c r="N97" s="20"/>
      <c r="O97" s="20"/>
      <c r="P97" s="20"/>
      <c r="Q97" s="20"/>
    </row>
    <row r="98" spans="1:17" ht="13.5" thickBot="1"/>
    <row r="99" spans="1:17" ht="18">
      <c r="A99" s="73" t="s">
        <v>77</v>
      </c>
      <c r="B99" s="74"/>
      <c r="C99" s="72"/>
      <c r="D99" s="72"/>
      <c r="E99" s="71" t="s">
        <v>71</v>
      </c>
      <c r="F99" s="72"/>
      <c r="G99" s="46" t="s">
        <v>85</v>
      </c>
      <c r="H99" s="15"/>
      <c r="I99" s="4"/>
      <c r="J99" s="73" t="s">
        <v>97</v>
      </c>
      <c r="K99" s="74"/>
      <c r="L99" s="72"/>
      <c r="M99" s="72"/>
      <c r="N99" s="71" t="s">
        <v>72</v>
      </c>
      <c r="O99" s="72"/>
      <c r="P99" s="46" t="s">
        <v>8</v>
      </c>
      <c r="Q99" s="15"/>
    </row>
    <row r="100" spans="1:17" ht="25.5">
      <c r="A100" s="41" t="s">
        <v>23</v>
      </c>
      <c r="B100" s="14" t="s">
        <v>22</v>
      </c>
      <c r="C100" s="13" t="s">
        <v>1</v>
      </c>
      <c r="D100" s="13" t="s">
        <v>2</v>
      </c>
      <c r="E100" s="13" t="s">
        <v>3</v>
      </c>
      <c r="F100" s="13" t="s">
        <v>32</v>
      </c>
      <c r="G100" s="13" t="s">
        <v>25</v>
      </c>
      <c r="H100" s="17" t="s">
        <v>24</v>
      </c>
      <c r="I100" s="5"/>
      <c r="J100" s="41" t="s">
        <v>23</v>
      </c>
      <c r="K100" s="14" t="s">
        <v>22</v>
      </c>
      <c r="L100" s="13" t="s">
        <v>1</v>
      </c>
      <c r="M100" s="13" t="s">
        <v>2</v>
      </c>
      <c r="N100" s="13" t="s">
        <v>3</v>
      </c>
      <c r="O100" s="13" t="s">
        <v>32</v>
      </c>
      <c r="P100" s="13" t="s">
        <v>25</v>
      </c>
      <c r="Q100" s="17" t="s">
        <v>24</v>
      </c>
    </row>
    <row r="101" spans="1:17">
      <c r="A101" s="63">
        <f>'Week 8'!H5</f>
        <v>99</v>
      </c>
      <c r="B101" s="68" t="s">
        <v>53</v>
      </c>
      <c r="C101" s="20"/>
      <c r="D101" s="20">
        <v>95</v>
      </c>
      <c r="E101" s="20">
        <v>93</v>
      </c>
      <c r="F101" s="25">
        <f>SUM(C101:E101)</f>
        <v>188</v>
      </c>
      <c r="G101" s="25">
        <f>INT(AVERAGE(C101:E101))</f>
        <v>94</v>
      </c>
      <c r="H101" s="21">
        <f>INT(AVERAGE('Week 1'!C29:E29,'Week 2'!L5:N5,'Week 3'!C77:E77,'Week 4'!L29:N29,'Week 5'!L53:N53,'Week 6'!L101:N101,'Week 7'!L77:N77,'Week 8'!C5:E5,C101:E101))</f>
        <v>98</v>
      </c>
      <c r="I101" s="6"/>
      <c r="J101" s="28">
        <f>'Week 8'!H53</f>
        <v>129</v>
      </c>
      <c r="K101" s="9" t="s">
        <v>43</v>
      </c>
      <c r="L101" s="6">
        <v>148</v>
      </c>
      <c r="M101" s="6">
        <v>130</v>
      </c>
      <c r="N101" s="6">
        <v>119</v>
      </c>
      <c r="O101" s="25">
        <f t="shared" ref="O101" si="32">SUM(L101:N101)</f>
        <v>397</v>
      </c>
      <c r="P101" s="25">
        <f t="shared" ref="P101:P103" si="33">INT(AVERAGE(L101:N101))</f>
        <v>132</v>
      </c>
      <c r="Q101" s="21">
        <f>INT(AVERAGE('Week 1'!L53:N53,'Week 2'!L29:N29,'Week 3'!C101:E101,'Week 4'!L77:N77,'Week 5'!C29:E29,'Week 6'!C77:E77,'Week 7'!C5:E5,'Week 8'!C53:E53,L101:N101))</f>
        <v>129</v>
      </c>
    </row>
    <row r="102" spans="1:17">
      <c r="A102" s="28">
        <f>'Week 8'!H6</f>
        <v>113</v>
      </c>
      <c r="B102" s="62" t="s">
        <v>119</v>
      </c>
      <c r="C102" s="25">
        <v>117</v>
      </c>
      <c r="D102" s="25">
        <v>125</v>
      </c>
      <c r="E102" s="25">
        <v>149</v>
      </c>
      <c r="F102" s="25">
        <f>SUM(C102:E102)</f>
        <v>391</v>
      </c>
      <c r="G102" s="25">
        <f>INT(AVERAGE(C102:E102))</f>
        <v>130</v>
      </c>
      <c r="H102" s="21">
        <f>INT(AVERAGE('Week 3'!C32:E32,'Week 7'!L80:N80,'Week 8'!C6:E6,C102:E102))</f>
        <v>117</v>
      </c>
      <c r="I102" s="6"/>
      <c r="J102" s="28">
        <f>'Week 8'!H54</f>
        <v>142</v>
      </c>
      <c r="K102" s="9" t="s">
        <v>56</v>
      </c>
      <c r="L102" s="6">
        <v>151</v>
      </c>
      <c r="M102" s="6">
        <v>134</v>
      </c>
      <c r="N102" s="6">
        <v>150</v>
      </c>
      <c r="O102" s="25">
        <f t="shared" ref="O102:O103" si="34">SUM(L102:N102)</f>
        <v>435</v>
      </c>
      <c r="P102" s="25">
        <f t="shared" si="33"/>
        <v>145</v>
      </c>
      <c r="Q102" s="21">
        <f>INT(AVERAGE('Week 1'!L54:N54,'Week 2'!L30:N30,'Week 3'!C102:E102,'Week 4'!L78:N78,'Week 5'!C30:E30,'Week 6'!C78:E78,'Week 7'!C6:E6,'Week 8'!C54:E54,L102:N102))</f>
        <v>142</v>
      </c>
    </row>
    <row r="103" spans="1:17">
      <c r="A103" s="28">
        <f>'Week 8'!H7</f>
        <v>163</v>
      </c>
      <c r="B103" s="42" t="s">
        <v>55</v>
      </c>
      <c r="C103" s="20">
        <v>124</v>
      </c>
      <c r="D103" s="20">
        <v>125</v>
      </c>
      <c r="E103" s="20">
        <v>126</v>
      </c>
      <c r="F103" s="25">
        <f>SUM(C103:E103)</f>
        <v>375</v>
      </c>
      <c r="G103" s="25">
        <f>INT(AVERAGE(C103:E103))</f>
        <v>125</v>
      </c>
      <c r="H103" s="21">
        <f>INT(AVERAGE('Week 1'!C31:E31,'Week 2'!L7:N7,'Week 3'!C79:E79,'Week 4'!L31:N31,'Week 5'!L55:N55,'Week 6'!L103:N103,'Week 7'!L79:N79,'Week 8'!C7:E7,C103:E103))</f>
        <v>157</v>
      </c>
      <c r="I103" s="6"/>
      <c r="J103" s="28">
        <f>'Week 8'!H55</f>
        <v>113</v>
      </c>
      <c r="K103" s="9" t="s">
        <v>57</v>
      </c>
      <c r="L103" s="6">
        <v>95</v>
      </c>
      <c r="M103" s="6">
        <v>120</v>
      </c>
      <c r="N103" s="6">
        <v>101</v>
      </c>
      <c r="O103" s="25">
        <f t="shared" si="34"/>
        <v>316</v>
      </c>
      <c r="P103" s="25">
        <f t="shared" si="33"/>
        <v>105</v>
      </c>
      <c r="Q103" s="21">
        <f>INT(AVERAGE('Week 1'!L55:N55,'Week 2'!L31:N31,'Week 3'!C103:E103,'Week 4'!L79:N79,'Week 5'!C31:E31,'Week 6'!C79:E79,'Week 7'!C7:E7,'Week 8'!C55:E55,L103:N103))</f>
        <v>112</v>
      </c>
    </row>
    <row r="104" spans="1:17">
      <c r="A104" s="23"/>
      <c r="B104" s="70" t="s">
        <v>105</v>
      </c>
      <c r="C104" s="51">
        <v>89</v>
      </c>
      <c r="H104" s="21"/>
      <c r="I104" s="6"/>
      <c r="J104" s="18"/>
      <c r="K104" s="9"/>
      <c r="L104" s="51"/>
      <c r="M104" s="51"/>
      <c r="N104" s="51"/>
      <c r="O104" s="25"/>
      <c r="P104" s="25"/>
      <c r="Q104" s="21"/>
    </row>
    <row r="105" spans="1:17">
      <c r="A105" s="28"/>
      <c r="B105" s="42"/>
      <c r="H105" s="21"/>
      <c r="J105" s="18"/>
      <c r="K105" s="9"/>
      <c r="L105" s="6"/>
      <c r="M105" s="6"/>
      <c r="N105" s="6"/>
      <c r="O105" s="25"/>
      <c r="P105" s="25"/>
      <c r="Q105" s="21"/>
    </row>
    <row r="106" spans="1:17">
      <c r="A106" s="23"/>
      <c r="B106" s="19"/>
      <c r="C106" s="20"/>
      <c r="D106" s="20"/>
      <c r="E106" s="20"/>
      <c r="F106" s="20"/>
      <c r="G106" s="20"/>
      <c r="H106" s="52"/>
      <c r="J106" s="38"/>
      <c r="Q106" s="21"/>
    </row>
    <row r="107" spans="1:17">
      <c r="A107" s="23"/>
      <c r="B107" s="24" t="s">
        <v>17</v>
      </c>
      <c r="C107" s="25">
        <f>SUM(C101:C105)</f>
        <v>330</v>
      </c>
      <c r="D107" s="25">
        <f t="shared" ref="D107:F107" si="35">SUM(D101:D105)</f>
        <v>345</v>
      </c>
      <c r="E107" s="25">
        <f t="shared" si="35"/>
        <v>368</v>
      </c>
      <c r="F107" s="25">
        <f t="shared" si="35"/>
        <v>954</v>
      </c>
      <c r="G107" s="25"/>
      <c r="H107" s="26"/>
      <c r="J107" s="23"/>
      <c r="K107" s="24" t="s">
        <v>17</v>
      </c>
      <c r="L107" s="25">
        <f>SUM(L101:L105)</f>
        <v>394</v>
      </c>
      <c r="M107" s="25">
        <f t="shared" ref="M107:N107" si="36">SUM(M101:M105)</f>
        <v>384</v>
      </c>
      <c r="N107" s="25">
        <f t="shared" si="36"/>
        <v>370</v>
      </c>
      <c r="O107" s="25">
        <f>SUM(O101:O105)</f>
        <v>1148</v>
      </c>
      <c r="P107" s="25"/>
      <c r="Q107" s="26"/>
    </row>
    <row r="108" spans="1:17">
      <c r="A108" s="23"/>
      <c r="B108" s="19"/>
      <c r="C108" s="25"/>
      <c r="D108" s="25"/>
      <c r="E108" s="25"/>
      <c r="F108" s="25"/>
      <c r="G108" s="25"/>
      <c r="H108" s="21"/>
      <c r="J108" s="23"/>
      <c r="K108" s="19"/>
      <c r="L108" s="25"/>
      <c r="M108" s="25"/>
      <c r="N108" s="25"/>
      <c r="O108" s="25"/>
      <c r="P108" s="25"/>
      <c r="Q108" s="21"/>
    </row>
    <row r="109" spans="1:17">
      <c r="A109" s="23"/>
      <c r="B109" s="19"/>
      <c r="C109" s="20"/>
      <c r="D109" s="20"/>
      <c r="E109" s="20"/>
      <c r="F109" s="20"/>
      <c r="G109" s="20"/>
      <c r="H109" s="52"/>
      <c r="J109" s="23"/>
      <c r="K109" s="19"/>
      <c r="L109" s="20"/>
      <c r="M109" s="20"/>
      <c r="N109" s="20"/>
      <c r="O109" s="20"/>
      <c r="P109" s="20"/>
      <c r="Q109" s="52"/>
    </row>
    <row r="110" spans="1:17" ht="25.5">
      <c r="A110" s="16" t="s">
        <v>16</v>
      </c>
      <c r="B110" s="14" t="s">
        <v>22</v>
      </c>
      <c r="C110" s="13" t="s">
        <v>1</v>
      </c>
      <c r="D110" s="13" t="s">
        <v>2</v>
      </c>
      <c r="E110" s="13" t="s">
        <v>3</v>
      </c>
      <c r="F110" s="13" t="s">
        <v>33</v>
      </c>
      <c r="G110" s="13" t="s">
        <v>18</v>
      </c>
      <c r="H110" s="50"/>
      <c r="I110" s="5"/>
      <c r="J110" s="16" t="s">
        <v>16</v>
      </c>
      <c r="K110" s="14" t="s">
        <v>22</v>
      </c>
      <c r="L110" s="13" t="s">
        <v>1</v>
      </c>
      <c r="M110" s="13" t="s">
        <v>2</v>
      </c>
      <c r="N110" s="13" t="s">
        <v>3</v>
      </c>
      <c r="O110" s="13" t="s">
        <v>33</v>
      </c>
      <c r="P110" s="13" t="s">
        <v>18</v>
      </c>
      <c r="Q110" s="50"/>
    </row>
    <row r="111" spans="1:17">
      <c r="A111" s="28">
        <f>IF(A101&gt;=200, "0", 200-A101)</f>
        <v>101</v>
      </c>
      <c r="B111" s="68" t="s">
        <v>53</v>
      </c>
      <c r="C111" s="25">
        <f>$A111+C104</f>
        <v>190</v>
      </c>
      <c r="D111" s="25">
        <f t="shared" ref="C111:E113" si="37">$A111+D101</f>
        <v>196</v>
      </c>
      <c r="E111" s="25">
        <f t="shared" si="37"/>
        <v>194</v>
      </c>
      <c r="F111" s="25">
        <f>SUM(C111:E111)</f>
        <v>580</v>
      </c>
      <c r="G111" s="25">
        <f>IF(H101&gt;=200, "0", 200-H101)</f>
        <v>102</v>
      </c>
      <c r="H111" s="43"/>
      <c r="J111" s="28">
        <f>IF(J101&gt;=200, "0", 200-J101)</f>
        <v>71</v>
      </c>
      <c r="K111" s="9" t="s">
        <v>43</v>
      </c>
      <c r="L111" s="25">
        <f t="shared" ref="L111:N113" si="38">$J111+L101</f>
        <v>219</v>
      </c>
      <c r="M111" s="25">
        <f t="shared" si="38"/>
        <v>201</v>
      </c>
      <c r="N111" s="25">
        <f t="shared" si="38"/>
        <v>190</v>
      </c>
      <c r="O111" s="25">
        <f>SUM(L111:N111)</f>
        <v>610</v>
      </c>
      <c r="P111" s="25">
        <f>IF(Q101&gt;=200, "0", 200-Q101)</f>
        <v>71</v>
      </c>
      <c r="Q111" s="43"/>
    </row>
    <row r="112" spans="1:17">
      <c r="A112" s="28">
        <f>IF(A102&gt;=200, "0", 200-A102)</f>
        <v>87</v>
      </c>
      <c r="B112" s="62" t="s">
        <v>119</v>
      </c>
      <c r="C112" s="25">
        <f t="shared" si="37"/>
        <v>204</v>
      </c>
      <c r="D112" s="25">
        <f t="shared" si="37"/>
        <v>212</v>
      </c>
      <c r="E112" s="25">
        <f t="shared" si="37"/>
        <v>236</v>
      </c>
      <c r="F112" s="25">
        <f>SUM(C112:E112)</f>
        <v>652</v>
      </c>
      <c r="G112" s="25">
        <f>IF(H102&gt;=200, "0", 200-H102)</f>
        <v>83</v>
      </c>
      <c r="H112" s="43"/>
      <c r="J112" s="28">
        <f>IF(J102&gt;=200, "0", 200-J102)</f>
        <v>58</v>
      </c>
      <c r="K112" s="9" t="s">
        <v>56</v>
      </c>
      <c r="L112" s="25">
        <f t="shared" si="38"/>
        <v>209</v>
      </c>
      <c r="M112" s="25">
        <f t="shared" si="38"/>
        <v>192</v>
      </c>
      <c r="N112" s="25">
        <f t="shared" si="38"/>
        <v>208</v>
      </c>
      <c r="O112" s="25">
        <f>SUM(L112:N112)</f>
        <v>609</v>
      </c>
      <c r="P112" s="25">
        <f>IF(Q102&gt;=200, "0", 200-Q102)</f>
        <v>58</v>
      </c>
      <c r="Q112" s="43"/>
    </row>
    <row r="113" spans="1:17">
      <c r="A113" s="28">
        <f>IF(A103&gt;=200, "0", 200-A103)</f>
        <v>37</v>
      </c>
      <c r="B113" s="42" t="s">
        <v>55</v>
      </c>
      <c r="C113" s="25">
        <f t="shared" si="37"/>
        <v>161</v>
      </c>
      <c r="D113" s="25">
        <f t="shared" si="37"/>
        <v>162</v>
      </c>
      <c r="E113" s="25">
        <f t="shared" si="37"/>
        <v>163</v>
      </c>
      <c r="F113" s="25">
        <f>SUM(C113:E113)</f>
        <v>486</v>
      </c>
      <c r="G113" s="25">
        <f>IF(H103&gt;=200, "0", 200-H103)</f>
        <v>43</v>
      </c>
      <c r="H113" s="43"/>
      <c r="J113" s="28">
        <f>IF(J103&gt;=200, "0", 200-J103)</f>
        <v>87</v>
      </c>
      <c r="K113" s="9" t="s">
        <v>57</v>
      </c>
      <c r="L113" s="25">
        <f t="shared" si="38"/>
        <v>182</v>
      </c>
      <c r="M113" s="25">
        <f t="shared" si="38"/>
        <v>207</v>
      </c>
      <c r="N113" s="25">
        <f t="shared" si="38"/>
        <v>188</v>
      </c>
      <c r="O113" s="25">
        <f t="shared" ref="O113" si="39">SUM(L113:N113)</f>
        <v>577</v>
      </c>
      <c r="P113" s="25">
        <f>IF(Q103&gt;=200, "0", 200-Q103)</f>
        <v>88</v>
      </c>
      <c r="Q113" s="43"/>
    </row>
    <row r="114" spans="1:17">
      <c r="A114" s="28"/>
      <c r="C114" s="25"/>
      <c r="D114" s="25"/>
      <c r="E114" s="25"/>
      <c r="F114" s="25"/>
      <c r="G114" s="25"/>
      <c r="H114" s="43"/>
      <c r="J114" s="28"/>
      <c r="L114" s="25"/>
      <c r="M114" s="25"/>
      <c r="N114" s="25"/>
      <c r="O114" s="25"/>
      <c r="P114" s="25"/>
      <c r="Q114" s="43"/>
    </row>
    <row r="115" spans="1:17">
      <c r="A115" s="23"/>
      <c r="B115" s="19"/>
      <c r="C115" s="20"/>
      <c r="D115" s="20"/>
      <c r="E115" s="20"/>
      <c r="F115" s="20"/>
      <c r="G115" s="20"/>
      <c r="H115" s="52"/>
      <c r="J115" s="23"/>
      <c r="K115" s="19"/>
      <c r="L115" s="20"/>
      <c r="M115" s="20"/>
      <c r="N115" s="20"/>
      <c r="O115" s="20"/>
      <c r="P115" s="20"/>
      <c r="Q115" s="52"/>
    </row>
    <row r="116" spans="1:17">
      <c r="A116" s="23"/>
      <c r="B116" s="29" t="s">
        <v>19</v>
      </c>
      <c r="C116" s="25">
        <f>SUM(C111:C115)</f>
        <v>555</v>
      </c>
      <c r="D116" s="25">
        <f>SUM(D111:D115)</f>
        <v>570</v>
      </c>
      <c r="E116" s="25">
        <f>SUM(E111:E115)</f>
        <v>593</v>
      </c>
      <c r="F116" s="25">
        <f>SUM(F111:F115)</f>
        <v>1718</v>
      </c>
      <c r="G116" s="25"/>
      <c r="H116" s="52"/>
      <c r="J116" s="23"/>
      <c r="K116" s="29" t="s">
        <v>19</v>
      </c>
      <c r="L116" s="25">
        <f>SUM(L111:L115)</f>
        <v>610</v>
      </c>
      <c r="M116" s="25">
        <f t="shared" ref="M116" si="40">SUM(M111:M115)</f>
        <v>600</v>
      </c>
      <c r="N116" s="25">
        <f>SUM(N111:N115)</f>
        <v>586</v>
      </c>
      <c r="O116" s="25">
        <f>SUM(O111:O115)</f>
        <v>1796</v>
      </c>
      <c r="P116" s="25"/>
      <c r="Q116" s="52"/>
    </row>
    <row r="117" spans="1:17">
      <c r="A117" s="23"/>
      <c r="B117" s="19"/>
      <c r="C117" s="20" t="str">
        <f>IF(C116&gt;L116,"Won", IF(C116&lt;L116,"Lost","Tied"))</f>
        <v>Lost</v>
      </c>
      <c r="D117" s="20" t="str">
        <f>IF(D116&gt;M116,"Won", IF(D116&lt;M116,"Lost","Tied"))</f>
        <v>Lost</v>
      </c>
      <c r="E117" s="20" t="str">
        <f>IF(E116&gt;N116,"Won", IF(E116&lt;N116,"Lost","Tied"))</f>
        <v>Won</v>
      </c>
      <c r="F117" s="20" t="str">
        <f>IF(F116&gt;O116,"Won", IF(F116&lt;O116,"Lost","Tied"))</f>
        <v>Lost</v>
      </c>
      <c r="G117" s="20"/>
      <c r="H117" s="26"/>
      <c r="J117" s="23"/>
      <c r="K117" s="19"/>
      <c r="L117" s="20" t="str">
        <f>IF(L116&gt;C116,"Won", IF(L116&lt;C116,"Lost","Tied"))</f>
        <v>Won</v>
      </c>
      <c r="M117" s="20" t="str">
        <f>IF(M116&gt;D116,"Won", IF(M116&lt;D116,"Lost","Tied"))</f>
        <v>Won</v>
      </c>
      <c r="N117" s="20" t="str">
        <f>IF(N116&gt;E116,"Won", IF(N116&lt;E116,"Lost","Tied"))</f>
        <v>Lost</v>
      </c>
      <c r="O117" s="20" t="str">
        <f>IF(O116&gt;F116,"Won", IF(O116&lt;F116,"Lost","Tied"))</f>
        <v>Won</v>
      </c>
      <c r="P117" s="20"/>
      <c r="Q117" s="26"/>
    </row>
    <row r="118" spans="1:17">
      <c r="A118" s="23"/>
      <c r="B118" s="24" t="s">
        <v>20</v>
      </c>
      <c r="C118" s="30">
        <f>SUM((IF(C117="Won", "1", IF(C117="Tied", "0.5","0"))), (IF(D117="Won", "1", IF(D117="Tied", "0.5","0"))), (IF(E117="Won", "1", IF(E117="Tied", "0.5","0"))), (IF(F117="Won", "1", IF(F117="Tied", "0.5","0"))))</f>
        <v>1</v>
      </c>
      <c r="D118" s="20"/>
      <c r="E118" s="20"/>
      <c r="F118" s="20"/>
      <c r="G118" s="20"/>
      <c r="H118" s="52"/>
      <c r="J118" s="23"/>
      <c r="K118" s="24" t="s">
        <v>20</v>
      </c>
      <c r="L118" s="30">
        <f>SUM((IF(L117="Won", "1", IF(L117="Tied", "0.5","0"))), (IF(M117="Won", "1", IF(M117="Tied", "0.5","0"))), (IF(N117="Won", "1", IF(N117="Tied", "0.5","0"))), (IF(O117="Won", "1", IF(O117="Tied", "0.5","0"))))</f>
        <v>3</v>
      </c>
      <c r="M118" s="20"/>
      <c r="N118" s="20"/>
      <c r="O118" s="20"/>
      <c r="P118" s="20"/>
      <c r="Q118" s="52"/>
    </row>
    <row r="119" spans="1:17">
      <c r="A119" s="23"/>
      <c r="B119" s="19"/>
      <c r="C119" s="20"/>
      <c r="D119" s="20"/>
      <c r="E119" s="20"/>
      <c r="F119" s="20"/>
      <c r="G119" s="20"/>
      <c r="H119" s="52"/>
      <c r="J119" s="23"/>
      <c r="K119" s="19"/>
      <c r="L119" s="20"/>
      <c r="M119" s="20"/>
      <c r="N119" s="20"/>
      <c r="O119" s="20"/>
      <c r="P119" s="20"/>
      <c r="Q119" s="52"/>
    </row>
    <row r="120" spans="1:17" ht="13.5" thickBot="1">
      <c r="A120" s="31"/>
      <c r="B120" s="32" t="s">
        <v>21</v>
      </c>
      <c r="C120" s="33">
        <f>'Week 8'!C24+C118</f>
        <v>13</v>
      </c>
      <c r="D120" s="34"/>
      <c r="E120" s="35"/>
      <c r="F120" s="35"/>
      <c r="G120" s="35"/>
      <c r="H120" s="36"/>
      <c r="I120" s="45"/>
      <c r="J120" s="31"/>
      <c r="K120" s="32" t="s">
        <v>21</v>
      </c>
      <c r="L120" s="33">
        <f>'Week 8'!C72+L118</f>
        <v>18</v>
      </c>
      <c r="M120" s="34"/>
      <c r="N120" s="35"/>
      <c r="O120" s="35"/>
      <c r="P120" s="35"/>
      <c r="Q120" s="36"/>
    </row>
  </sheetData>
  <mergeCells count="26">
    <mergeCell ref="J3:K3"/>
    <mergeCell ref="L3:M3"/>
    <mergeCell ref="N3:O3"/>
    <mergeCell ref="J75:K75"/>
    <mergeCell ref="L75:M75"/>
    <mergeCell ref="N75:O75"/>
    <mergeCell ref="J27:K27"/>
    <mergeCell ref="L27:M27"/>
    <mergeCell ref="N27:O27"/>
    <mergeCell ref="J51:K51"/>
    <mergeCell ref="L51:M51"/>
    <mergeCell ref="N51:O51"/>
    <mergeCell ref="J99:M99"/>
    <mergeCell ref="N99:O99"/>
    <mergeCell ref="A99:D99"/>
    <mergeCell ref="E99:F99"/>
    <mergeCell ref="A51:B51"/>
    <mergeCell ref="C51:D51"/>
    <mergeCell ref="E51:F51"/>
    <mergeCell ref="A3:B3"/>
    <mergeCell ref="C3:D3"/>
    <mergeCell ref="E3:F3"/>
    <mergeCell ref="A75:D75"/>
    <mergeCell ref="E75:F75"/>
    <mergeCell ref="A27:D27"/>
    <mergeCell ref="E27:F27"/>
  </mergeCells>
  <conditionalFormatting sqref="C21:G21 L21:P21 C45:G45 L45:P45 C69:G69 L69:P69 C93:G93 L93:P93 C117:G117 L117:P117">
    <cfRule type="cellIs" dxfId="20" priority="16" stopIfTrue="1" operator="equal">
      <formula>"Lost"</formula>
    </cfRule>
    <cfRule type="cellIs" dxfId="19" priority="17" stopIfTrue="1" operator="equal">
      <formula>"Won"</formula>
    </cfRule>
    <cfRule type="cellIs" dxfId="18" priority="18" stopIfTrue="1" operator="equal">
      <formula>"Tied"</formula>
    </cfRule>
  </conditionalFormatting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Week 1</vt:lpstr>
      <vt:lpstr>Week 2</vt:lpstr>
      <vt:lpstr>Week 3</vt:lpstr>
      <vt:lpstr>Week 4</vt:lpstr>
      <vt:lpstr>Week 5</vt:lpstr>
      <vt:lpstr>Week 6</vt:lpstr>
      <vt:lpstr>Week 7</vt:lpstr>
      <vt:lpstr>Week 8</vt:lpstr>
      <vt:lpstr>Week 9</vt:lpstr>
      <vt:lpstr>Week 10</vt:lpstr>
      <vt:lpstr>Rankings</vt:lpstr>
      <vt:lpstr>'Week 1'!Print_Titles</vt:lpstr>
      <vt:lpstr>'Week 2'!Print_Titles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zk40998</dc:creator>
  <cp:lastModifiedBy>Steven Blunk</cp:lastModifiedBy>
  <cp:lastPrinted>2014-02-28T14:46:07Z</cp:lastPrinted>
  <dcterms:created xsi:type="dcterms:W3CDTF">2011-08-12T03:20:12Z</dcterms:created>
  <dcterms:modified xsi:type="dcterms:W3CDTF">2014-12-11T13:15:26Z</dcterms:modified>
</cp:coreProperties>
</file>